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Bogota Humana\PROYECTOS\811\"/>
    </mc:Choice>
  </mc:AlternateContent>
  <xr:revisionPtr revIDLastSave="0" documentId="8_{D69E93E0-43D5-492F-8004-BDC74E4978DF}" xr6:coauthVersionLast="36" xr6:coauthVersionMax="36" xr10:uidLastSave="{00000000-0000-0000-0000-000000000000}"/>
  <bookViews>
    <workbookView xWindow="0" yWindow="0" windowWidth="24000" windowHeight="10920" tabRatio="373" xr2:uid="{00000000-000D-0000-FFFF-FFFF00000000}"/>
  </bookViews>
  <sheets>
    <sheet name="GESTIÓN" sheetId="5" r:id="rId1"/>
    <sheet name="INVERSIÓN" sheetId="6" r:id="rId2"/>
    <sheet name="ACTIVIDADES" sheetId="7" r:id="rId3"/>
    <sheet name="TERRITORIALIZACIÓN" sheetId="10" r:id="rId4"/>
  </sheets>
  <externalReferences>
    <externalReference r:id="rId5"/>
  </externalReferences>
  <definedNames>
    <definedName name="_xlnm.Print_Area" localSheetId="2">ACTIVIDADES!#REF!</definedName>
    <definedName name="_xlnm.Print_Area" localSheetId="0">GESTIÓN!$A$1:$AQ$19</definedName>
    <definedName name="_xlnm.Print_Area" localSheetId="1">INVERSIÓN!$A$1:$AP$90</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82" i="6" l="1"/>
  <c r="AK82" i="6" s="1"/>
  <c r="AJ82" i="6"/>
  <c r="AJ81" i="6"/>
  <c r="AL18" i="5"/>
  <c r="AK18" i="5"/>
  <c r="AJ76" i="6"/>
  <c r="AJ75" i="6"/>
  <c r="AK17" i="5"/>
  <c r="AL15" i="5"/>
  <c r="AK15" i="5"/>
  <c r="H58" i="6"/>
  <c r="AK58" i="6" s="1"/>
  <c r="AJ58" i="6"/>
  <c r="AJ57" i="6"/>
  <c r="AJ52" i="6"/>
  <c r="H46" i="6"/>
  <c r="AK46" i="6"/>
  <c r="AJ46" i="6"/>
  <c r="AJ45" i="6"/>
  <c r="H40" i="6"/>
  <c r="AK40" i="6" s="1"/>
  <c r="AJ40" i="6"/>
  <c r="AJ39" i="6"/>
  <c r="H34" i="6"/>
  <c r="AK34" i="6" s="1"/>
  <c r="AJ34" i="6"/>
  <c r="AJ33" i="6"/>
  <c r="AJ28" i="6"/>
  <c r="AJ27" i="6"/>
  <c r="H22" i="6" l="1"/>
  <c r="AK22" i="6"/>
  <c r="AJ21" i="6"/>
  <c r="AJ22" i="6"/>
  <c r="AK16" i="6"/>
  <c r="H16" i="6"/>
  <c r="AJ15" i="6"/>
  <c r="AJ16" i="6"/>
  <c r="H10" i="6"/>
  <c r="AK10" i="6" s="1"/>
  <c r="AJ10" i="6"/>
  <c r="AJ9" i="6"/>
  <c r="AL14" i="5"/>
  <c r="AK14" i="5"/>
  <c r="AG88" i="6"/>
  <c r="AG89" i="6" s="1"/>
  <c r="AG87" i="6"/>
  <c r="AA13" i="6" l="1"/>
  <c r="AF13" i="6"/>
  <c r="AA14" i="6"/>
  <c r="AF14" i="6"/>
  <c r="AA19" i="6"/>
  <c r="AF19" i="6"/>
  <c r="AA20" i="6"/>
  <c r="AF20" i="6"/>
  <c r="AF25" i="6"/>
  <c r="AA26" i="6"/>
  <c r="AF26" i="6"/>
  <c r="AA31" i="6"/>
  <c r="AF31" i="6"/>
  <c r="AA32" i="6"/>
  <c r="AF32" i="6"/>
  <c r="AA37" i="6"/>
  <c r="AF37" i="6"/>
  <c r="AA38" i="6"/>
  <c r="AF38" i="6"/>
  <c r="AA43" i="6"/>
  <c r="AF43" i="6"/>
  <c r="AA44" i="6"/>
  <c r="AF44" i="6"/>
  <c r="AA49" i="6"/>
  <c r="AF49" i="6"/>
  <c r="AA50" i="6"/>
  <c r="AF50" i="6"/>
  <c r="AJ51" i="6"/>
  <c r="AA55" i="6"/>
  <c r="AF55" i="6"/>
  <c r="AA56" i="6"/>
  <c r="AF56" i="6"/>
  <c r="AA61" i="6"/>
  <c r="AF61" i="6"/>
  <c r="AA62" i="6"/>
  <c r="AF62" i="6"/>
  <c r="AA67" i="6"/>
  <c r="AF67" i="6"/>
  <c r="AA68" i="6"/>
  <c r="AF68" i="6"/>
  <c r="AJ69" i="6"/>
  <c r="AJ70" i="6"/>
  <c r="AA73" i="6"/>
  <c r="AF73" i="6"/>
  <c r="AA74" i="6"/>
  <c r="AF74" i="6"/>
  <c r="AA76" i="6"/>
  <c r="H76" i="6" s="1"/>
  <c r="AK76" i="6" s="1"/>
  <c r="AA79" i="6"/>
  <c r="AF79" i="6"/>
  <c r="AA80" i="6"/>
  <c r="AF80" i="6"/>
  <c r="AA85" i="6"/>
  <c r="AF85" i="6"/>
  <c r="AA86" i="6"/>
  <c r="AF86" i="6"/>
  <c r="H70" i="6" l="1"/>
  <c r="AK70" i="6" s="1"/>
  <c r="H64" i="6"/>
  <c r="H52" i="6"/>
  <c r="AK52" i="6" s="1"/>
  <c r="H28" i="6"/>
  <c r="AK28" i="6" s="1"/>
  <c r="H14" i="6"/>
  <c r="AF88" i="6"/>
  <c r="AG14" i="5"/>
  <c r="U50" i="7" l="1"/>
  <c r="S49" i="7"/>
  <c r="S48" i="7"/>
  <c r="S47" i="7"/>
  <c r="T46" i="7"/>
  <c r="S46" i="7"/>
  <c r="S45" i="7"/>
  <c r="S44" i="7"/>
  <c r="S43" i="7"/>
  <c r="T42" i="7"/>
  <c r="S42" i="7"/>
  <c r="S41" i="7"/>
  <c r="T40" i="7"/>
  <c r="S40" i="7"/>
  <c r="S39" i="7"/>
  <c r="S38" i="7"/>
  <c r="S37" i="7"/>
  <c r="S36" i="7"/>
  <c r="S35" i="7"/>
  <c r="T34" i="7"/>
  <c r="S34" i="7"/>
  <c r="S33" i="7"/>
  <c r="S32" i="7"/>
  <c r="S31" i="7"/>
  <c r="T30" i="7"/>
  <c r="S30" i="7"/>
  <c r="S29" i="7"/>
  <c r="S28" i="7"/>
  <c r="S27" i="7"/>
  <c r="S26" i="7"/>
  <c r="S25" i="7"/>
  <c r="T24" i="7"/>
  <c r="S24" i="7"/>
  <c r="S23" i="7"/>
  <c r="T22" i="7"/>
  <c r="S22" i="7"/>
  <c r="S21" i="7"/>
  <c r="T20" i="7"/>
  <c r="S20" i="7"/>
  <c r="S19" i="7"/>
  <c r="T18" i="7"/>
  <c r="S18" i="7"/>
  <c r="S17" i="7"/>
  <c r="S16" i="7"/>
  <c r="S15" i="7"/>
  <c r="S14" i="7"/>
  <c r="S13" i="7"/>
  <c r="T12" i="7"/>
  <c r="S12" i="7"/>
  <c r="S11" i="7"/>
  <c r="T10" i="7"/>
  <c r="S10" i="7"/>
  <c r="S9" i="7"/>
  <c r="T8" i="7"/>
  <c r="S8" i="7"/>
  <c r="AA88" i="6"/>
  <c r="AA89" i="6" s="1"/>
  <c r="AA87" i="6"/>
  <c r="V88" i="6"/>
  <c r="V87" i="6"/>
  <c r="V89" i="6" s="1"/>
  <c r="V86" i="6"/>
  <c r="V85" i="6"/>
  <c r="V80" i="6"/>
  <c r="V79" i="6"/>
  <c r="V74" i="6"/>
  <c r="V73" i="6"/>
  <c r="V68" i="6"/>
  <c r="V67" i="6"/>
  <c r="V62" i="6"/>
  <c r="V57" i="6"/>
  <c r="V61" i="6" s="1"/>
  <c r="V56" i="6"/>
  <c r="V55" i="6"/>
  <c r="V50" i="6"/>
  <c r="V49" i="6"/>
  <c r="V44" i="6"/>
  <c r="V43" i="6"/>
  <c r="V38" i="6"/>
  <c r="V37" i="6"/>
  <c r="V32" i="6"/>
  <c r="V31" i="6"/>
  <c r="V26" i="6"/>
  <c r="V25" i="6"/>
  <c r="V20" i="6"/>
  <c r="V19" i="6"/>
  <c r="V14" i="6"/>
  <c r="V13" i="6"/>
  <c r="T50" i="7" l="1"/>
  <c r="I86" i="6"/>
  <c r="I85" i="6"/>
  <c r="P38" i="6"/>
  <c r="P20" i="6"/>
  <c r="P14" i="6"/>
  <c r="P13" i="6"/>
  <c r="AF87" i="6" l="1"/>
  <c r="Q88" i="6"/>
  <c r="Q87" i="6"/>
  <c r="Q86" i="6"/>
  <c r="Q85" i="6"/>
  <c r="P86" i="6"/>
  <c r="O86" i="6"/>
  <c r="J86" i="6"/>
  <c r="J85" i="6"/>
  <c r="Q80" i="6"/>
  <c r="P80" i="6"/>
  <c r="P79" i="6"/>
  <c r="O80" i="6"/>
  <c r="O79" i="6"/>
  <c r="Q74" i="6"/>
  <c r="P74" i="6"/>
  <c r="Q68" i="6"/>
  <c r="Q67" i="6"/>
  <c r="P68" i="6"/>
  <c r="P67" i="6"/>
  <c r="O68" i="6"/>
  <c r="O67" i="6"/>
  <c r="Q62" i="6"/>
  <c r="Q61" i="6"/>
  <c r="P62" i="6"/>
  <c r="Q56" i="6" l="1"/>
  <c r="P56" i="6"/>
  <c r="P55" i="6"/>
  <c r="Q50" i="6"/>
  <c r="Q49" i="6"/>
  <c r="P50" i="6"/>
  <c r="P49" i="6"/>
  <c r="Q44" i="6"/>
  <c r="P44" i="6" l="1"/>
  <c r="P43" i="6"/>
  <c r="Q38" i="6"/>
  <c r="Q37" i="6"/>
  <c r="Q32" i="6"/>
  <c r="P32" i="6"/>
  <c r="P31" i="6"/>
  <c r="P26" i="6"/>
  <c r="P19" i="6"/>
  <c r="O74" i="6" l="1"/>
  <c r="O73" i="6"/>
  <c r="O62" i="6"/>
  <c r="O61" i="6"/>
  <c r="O56" i="6"/>
  <c r="O55" i="6"/>
  <c r="O50" i="6"/>
  <c r="O49" i="6"/>
  <c r="O44" i="6"/>
  <c r="O43" i="6"/>
  <c r="O38" i="6"/>
  <c r="O32" i="6"/>
  <c r="O31" i="6"/>
  <c r="O26" i="6"/>
  <c r="O20" i="6"/>
  <c r="O19" i="6"/>
  <c r="O14" i="6"/>
  <c r="O13" i="6"/>
  <c r="N85" i="6"/>
  <c r="N80" i="6"/>
  <c r="N79" i="6"/>
  <c r="N74" i="6"/>
  <c r="N73" i="6"/>
  <c r="N68" i="6"/>
  <c r="N67" i="6"/>
  <c r="N62" i="6"/>
  <c r="N61" i="6"/>
  <c r="N56" i="6"/>
  <c r="N55" i="6"/>
  <c r="N50" i="6"/>
  <c r="N49" i="6"/>
  <c r="N44" i="6"/>
  <c r="N43" i="6"/>
  <c r="N38" i="6"/>
  <c r="N32" i="6"/>
  <c r="N31" i="6"/>
  <c r="N26" i="6"/>
  <c r="N20" i="6"/>
  <c r="N19" i="6"/>
  <c r="N14" i="6"/>
  <c r="N13" i="6"/>
  <c r="M85" i="6"/>
  <c r="M80" i="6"/>
  <c r="M79" i="6"/>
  <c r="M74" i="6"/>
  <c r="M73" i="6"/>
  <c r="M68" i="6"/>
  <c r="M67" i="6"/>
  <c r="M62" i="6"/>
  <c r="M61" i="6"/>
  <c r="M56" i="6"/>
  <c r="M55" i="6"/>
  <c r="M50" i="6"/>
  <c r="M49" i="6"/>
  <c r="M44" i="6"/>
  <c r="M43" i="6"/>
  <c r="M38" i="6"/>
  <c r="M32" i="6"/>
  <c r="M31" i="6"/>
  <c r="M26" i="6"/>
  <c r="M20" i="6"/>
  <c r="M19" i="6"/>
  <c r="M14" i="6"/>
  <c r="M13" i="6"/>
  <c r="AE88" i="6"/>
  <c r="AE87" i="6"/>
  <c r="AD88" i="6"/>
  <c r="AD87" i="6"/>
  <c r="AC88" i="6"/>
  <c r="AC87" i="6"/>
  <c r="Z88" i="6"/>
  <c r="Z87" i="6"/>
  <c r="Y88" i="6"/>
  <c r="Y87" i="6"/>
  <c r="X88" i="6"/>
  <c r="X87" i="6"/>
  <c r="W88" i="6"/>
  <c r="W87" i="6"/>
  <c r="U88" i="6"/>
  <c r="U87" i="6"/>
  <c r="T88" i="6"/>
  <c r="T87" i="6"/>
  <c r="P88" i="6"/>
  <c r="P87" i="6"/>
  <c r="O88" i="6"/>
  <c r="O87" i="6"/>
  <c r="N88" i="6"/>
  <c r="N87" i="6"/>
  <c r="M88" i="6"/>
  <c r="M87" i="6"/>
  <c r="L88" i="6"/>
  <c r="L87" i="6"/>
  <c r="K88" i="6"/>
  <c r="K89" i="6" s="1"/>
  <c r="H88" i="6"/>
  <c r="H87" i="6"/>
  <c r="L85" i="6"/>
  <c r="K85" i="6"/>
  <c r="K86" i="6"/>
  <c r="H86" i="6"/>
  <c r="H85" i="6"/>
  <c r="K80" i="6"/>
  <c r="J80" i="6"/>
  <c r="I80" i="6"/>
  <c r="L80" i="6"/>
  <c r="L79" i="6"/>
  <c r="K79" i="6"/>
  <c r="J79" i="6"/>
  <c r="I79" i="6"/>
  <c r="H80" i="6"/>
  <c r="H79" i="6"/>
  <c r="L74" i="6"/>
  <c r="L73" i="6"/>
  <c r="K74" i="6"/>
  <c r="K73" i="6"/>
  <c r="J74" i="6"/>
  <c r="J73" i="6"/>
  <c r="I74" i="6"/>
  <c r="I73" i="6"/>
  <c r="H74" i="6"/>
  <c r="H73" i="6"/>
  <c r="L68" i="6"/>
  <c r="L67" i="6"/>
  <c r="J67" i="6"/>
  <c r="I67" i="6"/>
  <c r="H68" i="6"/>
  <c r="H67" i="6"/>
  <c r="L62" i="6"/>
  <c r="L61" i="6"/>
  <c r="K62" i="6"/>
  <c r="K61" i="6"/>
  <c r="J62" i="6"/>
  <c r="J61" i="6"/>
  <c r="I62" i="6"/>
  <c r="I61" i="6"/>
  <c r="H62" i="6"/>
  <c r="H61" i="6"/>
  <c r="L56" i="6"/>
  <c r="L55" i="6"/>
  <c r="K56" i="6"/>
  <c r="K55" i="6"/>
  <c r="J56" i="6"/>
  <c r="J55" i="6"/>
  <c r="I56" i="6"/>
  <c r="I55" i="6"/>
  <c r="H56" i="6"/>
  <c r="H55" i="6"/>
  <c r="L50" i="6"/>
  <c r="L49" i="6"/>
  <c r="K50" i="6"/>
  <c r="J50" i="6"/>
  <c r="I50" i="6"/>
  <c r="H50" i="6"/>
  <c r="H49" i="6"/>
  <c r="L44" i="6"/>
  <c r="L43" i="6"/>
  <c r="K44" i="6"/>
  <c r="K43" i="6"/>
  <c r="J44" i="6"/>
  <c r="J43" i="6"/>
  <c r="I44" i="6"/>
  <c r="I43" i="6"/>
  <c r="H44" i="6"/>
  <c r="L38" i="6"/>
  <c r="K38" i="6"/>
  <c r="J38" i="6"/>
  <c r="I38" i="6"/>
  <c r="H38" i="6"/>
  <c r="H37" i="6"/>
  <c r="L32" i="6"/>
  <c r="L31" i="6"/>
  <c r="K32" i="6"/>
  <c r="K31" i="6"/>
  <c r="J32" i="6"/>
  <c r="J31" i="6"/>
  <c r="I32" i="6"/>
  <c r="I31" i="6"/>
  <c r="H32" i="6"/>
  <c r="H31" i="6"/>
  <c r="Q26" i="6"/>
  <c r="Q25" i="6"/>
  <c r="L26" i="6"/>
  <c r="K26" i="6"/>
  <c r="J26" i="6"/>
  <c r="I26" i="6"/>
  <c r="H26" i="6"/>
  <c r="Q20" i="6"/>
  <c r="Q19" i="6"/>
  <c r="L20" i="6"/>
  <c r="L19" i="6"/>
  <c r="K20" i="6"/>
  <c r="K19" i="6"/>
  <c r="J20" i="6"/>
  <c r="J19" i="6"/>
  <c r="I20" i="6"/>
  <c r="I19" i="6"/>
  <c r="H20" i="6"/>
  <c r="H19" i="6"/>
  <c r="Q14" i="6"/>
  <c r="Q13" i="6"/>
  <c r="L14" i="6"/>
  <c r="L13" i="6"/>
  <c r="K14" i="6"/>
  <c r="K13" i="6"/>
  <c r="J14" i="6"/>
  <c r="J13" i="6"/>
  <c r="I14" i="6"/>
  <c r="I13" i="6"/>
  <c r="H13" i="6"/>
  <c r="L89" i="6" l="1"/>
  <c r="N89" i="6"/>
  <c r="U89" i="6"/>
  <c r="Z89" i="6"/>
  <c r="AE89" i="6"/>
  <c r="Y89" i="6"/>
  <c r="AC89" i="6"/>
  <c r="AF89" i="6"/>
  <c r="AD89" i="6"/>
  <c r="P89" i="6"/>
  <c r="T89" i="6"/>
  <c r="W89" i="6"/>
  <c r="Q89" i="6"/>
  <c r="X89" i="6"/>
  <c r="O89" i="6"/>
  <c r="M89" i="6"/>
  <c r="H8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paola.rodriguez</author>
    <author>YULIED.PENARANDA</author>
  </authors>
  <commentList>
    <comment ref="U6" authorId="0" shapeId="0" xr:uid="{00000000-0006-0000-0300-00000100000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V6" authorId="1" shapeId="0" xr:uid="{00000000-0006-0000-0300-000002000000}">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List>
</comments>
</file>

<file path=xl/sharedStrings.xml><?xml version="1.0" encoding="utf-8"?>
<sst xmlns="http://schemas.openxmlformats.org/spreadsheetml/2006/main" count="789" uniqueCount="287">
  <si>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</si>
  <si>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</si>
  <si>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</si>
  <si>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</si>
  <si>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</si>
  <si>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</si>
  <si>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</si>
  <si>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</si>
  <si>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</si>
  <si>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</si>
  <si>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</si>
  <si>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</si>
  <si>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</si>
  <si>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</si>
  <si>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</si>
  <si>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</si>
  <si>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</si>
  <si>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</si>
  <si>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</si>
  <si>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</si>
  <si>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</si>
  <si>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</si>
  <si>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</si>
  <si>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</si>
  <si>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</si>
  <si>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</si>
  <si>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</si>
  <si>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</si>
  <si>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</si>
  <si>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</si>
  <si>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</si>
  <si>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</si>
  <si>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</si>
  <si>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PROYECTO:</t>
  </si>
  <si>
    <t>PERIODO:</t>
  </si>
  <si>
    <t>ID Meta</t>
  </si>
  <si>
    <t>Magnitud Reservas</t>
  </si>
  <si>
    <t>Reservas Presupuestales</t>
  </si>
  <si>
    <t>TOTALES - PROYECTO</t>
  </si>
  <si>
    <t>Total Recursos Vigencia - Proyecto</t>
  </si>
  <si>
    <t>Total  Recursos Reservas - Proyecto</t>
  </si>
  <si>
    <t>126PG01-PR 02-FA7-V.9</t>
  </si>
  <si>
    <t>1, COD. META</t>
  </si>
  <si>
    <t>2, Meta Proyecto</t>
  </si>
  <si>
    <t>3, Nombre -Punto de inversión (Localidad, Especial, Distrital)</t>
  </si>
  <si>
    <t>4, Variable</t>
  </si>
  <si>
    <t>5, Programación-Actualización</t>
  </si>
  <si>
    <t>6, ACTUALIZACIÓN</t>
  </si>
  <si>
    <t>6,1 Actualización Marzo</t>
  </si>
  <si>
    <t>6,2 Actualización Junio</t>
  </si>
  <si>
    <t>6,3 Actualización Septiembre</t>
  </si>
  <si>
    <t>6,4 Actualización Diciembre</t>
  </si>
  <si>
    <t>7, SEGUIMIENTO META</t>
  </si>
  <si>
    <t>7,1 Seguimiento Marzo</t>
  </si>
  <si>
    <t>7,2 Seguimiento Junio</t>
  </si>
  <si>
    <t>7,3 Seguimiento Septiembre</t>
  </si>
  <si>
    <t>7,4 Seguimiento Diciembre</t>
  </si>
  <si>
    <t>8, LOCALIZACIÓN GEOGRÁFICA</t>
  </si>
  <si>
    <t>8,2 UPZ</t>
  </si>
  <si>
    <t>8,3 BARRIO</t>
  </si>
  <si>
    <t>8,4 PUNTO, LÍNEA O POLÍGONO</t>
  </si>
  <si>
    <t>8,5 ÁREA DE INFLUENCIA</t>
  </si>
  <si>
    <t>9,  POBLACIÓN</t>
  </si>
  <si>
    <t>9,1 NUMERO DE HOMBRES</t>
  </si>
  <si>
    <t>9,2 NUMERO DE MUJERES</t>
  </si>
  <si>
    <t>9,3 GRUPO ETARIO</t>
  </si>
  <si>
    <t>9,4 CONDICION POBLACIONAL</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</si>
  <si>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</si>
  <si>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</si>
  <si>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</si>
  <si>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</si>
  <si>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</si>
  <si>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</si>
  <si>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</si>
  <si>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</si>
  <si>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</si>
  <si>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</si>
  <si>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</si>
  <si>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</si>
  <si>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</si>
  <si>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</si>
  <si>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</si>
  <si>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</si>
  <si>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</si>
  <si>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</si>
  <si>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</si>
  <si>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</si>
  <si>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</si>
  <si>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</si>
  <si>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</si>
  <si>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</si>
  <si>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</si>
  <si>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</si>
  <si>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</si>
  <si>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</si>
  <si>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</si>
  <si>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</si>
  <si>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</si>
  <si>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</si>
  <si>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</si>
  <si>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</si>
  <si>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</si>
  <si>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</si>
  <si>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</si>
  <si>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</si>
  <si>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</si>
  <si>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</si>
  <si>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</si>
  <si>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</si>
  <si>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</si>
  <si>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</si>
  <si>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</si>
  <si>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</si>
  <si>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</si>
  <si>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</si>
  <si>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</si>
  <si>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126PG01-PR 02-FA5-V.9</t>
  </si>
  <si>
    <t>FORMATO DE  ACTUALIZACIÓN Y SEGUIMIENTO A LA TERRITORIALIZACIÓN DE LA INVERSIÓN</t>
  </si>
  <si>
    <t>FORMATO DE ACTUALIZACIÓN Y SEGUIMIENTO AL COMPONENTE DE INVERSIÓN</t>
  </si>
  <si>
    <t xml:space="preserve">FORMATO DE ACTUALIZACIÓN Y SEGUIMIENTO AL COMPONENTE DE GESTIÓN 
</t>
  </si>
  <si>
    <t>FORMATO DE ACTUALIZACIÓN Y SEGUIMIENTO A LAS ACTIVIDADES</t>
  </si>
  <si>
    <t>Constante</t>
  </si>
  <si>
    <t>N/A</t>
  </si>
  <si>
    <t>DIRECCION DE PLANEACION Y SISTEMAS DE INFORMACION AMBIENTAL</t>
  </si>
  <si>
    <t>811- PLANEACIÓN AMBIENTAL CON VISION REGIONAL PARA LA ADAPTACIÓN Y MITIGACIÓN AL CAMBIO CLIMÁTICO EN EL DISTRITO CAPITAL</t>
  </si>
  <si>
    <t xml:space="preserve">2. Un territorio que enfrenta el cambio climático y se ordena alrededor del agua. </t>
  </si>
  <si>
    <t>Estrategia Territorial Regional frente al Cambio Climático.</t>
  </si>
  <si>
    <t>PLANIFICACIÓN TERRITORIAL PARA LA ADAPTACIÓN Y LA MITIGACIÓN FRENTE AL CAMBIO CLIMÁTICO</t>
  </si>
  <si>
    <t>Poner en marcha un plan regional y un plan distrital frente al cambio climático</t>
  </si>
  <si>
    <t>Número de planes integrales regionales y distritales implementados</t>
  </si>
  <si>
    <t>Creciente</t>
  </si>
  <si>
    <t>Diseñar e implementar una política pública para fomentar procesos de ecourbanismo y construcción sostenible en Bogotá que incluya estándares de construcción sostenible, un sistema de certificación de construcciones sostenibles y la actualización del Código de Construcción de Bogotá con perspectiva de sostenibilidad</t>
  </si>
  <si>
    <t>Política pública ecourbanismo y construcción sostenible en Bogotá diseñada e implementada</t>
  </si>
  <si>
    <t>Porcentaje</t>
  </si>
  <si>
    <t>Código de construcción de Bogotá con perspectiva de sostenibilidad actualizado</t>
  </si>
  <si>
    <t>Adoptar criterios de Eco urbanismo y construcción sostenibles e iniciar una experiencia piloto</t>
  </si>
  <si>
    <t>Porcentaje de criterios de ecourbanismo y construcción sostenible establecidos para los desarrollos urbanísticos</t>
  </si>
  <si>
    <t>PÁRAMOS Y BIODIVERSIDAD</t>
  </si>
  <si>
    <t>Concertar y consolidar 1 acuerdo regional económico y social en torno a los bienes y servicios ambientales y la gobernanza del agua, en Cerros Orientales y páramos de Sumapaz, Guerrero, Chingaza y Guacheneque</t>
  </si>
  <si>
    <t>Acuerdo regional económico y social en torno a los bienes y servicios ambientales y la gobernanza del agua</t>
  </si>
  <si>
    <t xml:space="preserve"> La politica pública de Ecourbanismo y Construcción sostenible permitirá establecer una herramienta de planificación acertada del territorio y sus recursos naturales, además se convierte en una estrategia de mitigación y adaptación al cambio climático. </t>
  </si>
  <si>
    <t>Archivo SEGAE</t>
  </si>
  <si>
    <t>La adopción de criterios de ecourbanismo en los desarrollos urbanisticos permitiran un avance urbano más armónico con los recursos naturales y en el entorno. 
Además potencializa los proyectos de vivienda en condiciones adecuadas para sus residentes.</t>
  </si>
  <si>
    <t>316 - Poner en marcha un plan regional y un plan distrital frente al cambio climático</t>
  </si>
  <si>
    <t>Cambio Climático</t>
  </si>
  <si>
    <t>Políticas e instrumentos de planeación ambiental</t>
  </si>
  <si>
    <t>320-Diseñar e implementar una política pública para fomentar procesos de ecourbanismo y construcción sostenible en Bogotá que incluya estándares de construcción sostenible, un sistema de certificación de construcciones sostenibles y la actualización del Código de Construcción de Bogotá con perspectiva de sostenibilidad</t>
  </si>
  <si>
    <t>321-Adoptar criterios de Eco urbanismo y construcción sostenibles e iniciar una experiencia piloto</t>
  </si>
  <si>
    <t>Gestión del conocimiento e información ambiental</t>
  </si>
  <si>
    <t>322-Concertar y consolidar 1 acuerdo regional económico y social en torno a los bienes y servicios ambientales y la gobernanza del agua, en Cerros Orientales y páramos de Sumapaz, Guerrero, Chingaza y Guacheneque</t>
  </si>
  <si>
    <t>Archivo de gestión SPPA</t>
  </si>
  <si>
    <t>Contribuir 100% en el proceso de formulación del plan regional de adaptación y mitigación al cambio climático y liderar la ejecución de proyectos  asociados a éste, dentro del Distrito Capital</t>
  </si>
  <si>
    <t>X</t>
  </si>
  <si>
    <t>Programado</t>
  </si>
  <si>
    <t>Ejecutado</t>
  </si>
  <si>
    <t>Formular 100% el plan distrital de adaptación y mitigación al cambio climático y coordinar su puesta en marcha.</t>
  </si>
  <si>
    <t>Formular  100%  las políticas e instrumentos de planeación ambiental priorizados, así como adelantar el seguimiento a los ya existentes.</t>
  </si>
  <si>
    <t>Desarrollar el 100% el modelo de gestión intersectorial en salud ambiental para el Distrito Capital</t>
  </si>
  <si>
    <t>Desarrollar  4 estudios para determinar instrumentos económicos orientados a la protección y conservación ambiental, y apoyar la coordinación para su implementación</t>
  </si>
  <si>
    <t>Difundir a 2500 Usuarios / promedio día anual información, indicadores, estadísticas y variables ambientales a través del observatorio ambiental.</t>
  </si>
  <si>
    <t>Formular y poner en marcha 6 proyectos del plan de investigación ambiental  de Bogotá 2012-2019</t>
  </si>
  <si>
    <t>Coordinación interinstitucional para la gestión ambiental</t>
  </si>
  <si>
    <t>Fortalecer el 100% las instancias de coordinación para la gestión ambiental distrital</t>
  </si>
  <si>
    <t>Empresas vinculadas en procesos de autogestión y autorregulación</t>
  </si>
  <si>
    <t>Vincular 2500 empresas en procesos de autogestión y autorregulación como estrategia de mitigación y adaptación al cambio climático</t>
  </si>
  <si>
    <t>Ecourbanismo y construcción sostenible.</t>
  </si>
  <si>
    <t>Actualizar 100% el Código de Construcción de Bogotá con perspectiva de sostenibilidad, incluyendo estándares de construcción sostenible y un sistema de certificación de construcciones sostenibles.</t>
  </si>
  <si>
    <t>Establecer 100% los criterios de ecourbanismo y construcción sostenible a las solicitudes presentadas.</t>
  </si>
  <si>
    <t>Ciudad Región Ambiental</t>
  </si>
  <si>
    <t>Formular 4 proyectos ambientales regionales aprobados por las entidades competentes de la región, y coordinar su puesta en marcha</t>
  </si>
  <si>
    <t>0.5</t>
  </si>
  <si>
    <t>17.4</t>
  </si>
  <si>
    <t>1,CONTRIBUIR 100.00 % EN EL PROCESO DE FORMULACIÓN DEL PLAN REGIONAL DE ADAPTACIÓN Y MITIGACIÓN AL CAMBIO CLIMÁTICO Y  LIDERAR LA EJECUCIÓN DE PROYECTOS ASOCIADOS A ÉSTE, DENTRO DEL DISTRITO CAPITAL</t>
  </si>
  <si>
    <t>2,FORMULAR 100.00 % EL PLAN DISTRITAL DE ADAPTACIÓN Y MITIGACIÓN AL CAMBIO CLIMÁTICO Y COORDINAR SU PUESTA EN MARCHA.</t>
  </si>
  <si>
    <t>3,FORMULAR 100.00 % LAS POLÍTICAS E INSTRUMENTOS DE PLANEACIÓN AMBIENTAL PRIORIZADOS, ASÍ COMO ADELANTAR EL SEGUIMIENTO A LOS YA EXISTENTES</t>
  </si>
  <si>
    <t>4,DESARROLLAR 100.00 % EL MODELO DE GESTIÓN INTERSECTORIAL EN SALUD AMBIENTAL PARA EL DISTRITO CAPITAL.</t>
  </si>
  <si>
    <t>El modelo de gestión intersectorial en salud ambiental, permitirá la articulación de las acciones de las entidades distritales, tanto en gestión y control, para la implementación de la Política Distrital de Salud Ambiental.</t>
  </si>
  <si>
    <t>5,DESARROLLAR 4.00 ESTUDIOS PARA DETERMINAR INSTRUMENTOS ECONÓMICOS ORIENTADOS A LA PROTECCIÓN Y CONSERVACIÓN AMBIENTAL, Y APOYAR LA COORDINACIÓN PARA SU IMPLEMENTACIÓN.</t>
  </si>
  <si>
    <t>6,DIFUNDIR A 2,500.00 USUARIOS / PROMEDIO DÍA ANUAL INFORMACIÓN, INDICADORES, ESTADÍSTICAS Y VARIABLES AMBIENTALES A TRAVÉS DEL OBSERVATORIO AMBIENTAL</t>
  </si>
  <si>
    <t xml:space="preserve">Difundir información sobre el estado ambiental de la ciudad a más de 1000 usuarios del OAB </t>
  </si>
  <si>
    <t>7,FORMULAR Y PONER EN MARCHA 6.00 PROYECTOS DEL PLAN DE INVESTIGACIÓN AMBIENTAL DE BOGOTÁ 2012 -2019</t>
  </si>
  <si>
    <t>8,FORTALECER 100.00 % LAS INSTANCIAS DE COORDINACIÓN PARA LA GESTIÓN AMBIENTAL DISTRITAL.</t>
  </si>
  <si>
    <t>9,VINCULAR 2,500.00 EMPRESAS EN PROCESOS DE AUTOGESTIÓN Y AUTORREGULACIÓN COMO ESTRATEGIA DE MITIGACIÓN Y ADAPTACIÓN AL CAMBIO CLIMÁTICO</t>
  </si>
  <si>
    <t>El programa de gestión ambiental empresarial es una herramienta que permite que los empresarios a través de cambios tecnológicos o buenas prácticas operacionales  propendan por  el manejo eficiente de los recursos naturales y en una estrategia de mitigación y adaptación al cambio climático.</t>
  </si>
  <si>
    <t>10,DISEÑAR E IMPLEMENTAR 100.00 % LA POLÍTICA PÚBLICA PARA FOMENTAR PROCESOS DE ECOURBANISMO Y CONSTRUCCIÓN, CON ÉNFASIS EN SOSTENIBILIDAD MEDIOAMBIENTAL Y ECONÓMICA</t>
  </si>
  <si>
    <t>13,ACTUALIZAR 100.00 % EL CÓDIGO DE CONSTRUCCIÓN DE BOGOTÁ CON PERSPECTIVA DE SOSTENIBILIDAD, INCLUYENDO ESTÁNDARES DE CONSTRUCCIÓN SOSTENIBLE Y UN SISTEMA DE CERTIFICACIÓN DE CONSTRUCCIONES SOSTENIBLES</t>
  </si>
  <si>
    <t>11,ESTABLECER 100.00 % LOS CRITERIOS DE ECOURBANISMO Y CONSTRUCCIÓN SOSTENIBLE A LAS SOLICITUDES PRESENTADAS.</t>
  </si>
  <si>
    <t>12,FORMULAR 4.00 PROYECTOS AMBIENTALES REGIONALES APROBADOS POR LAS ENTIDADES COMPETENTES DE LA REGIÓN, Y COORDINAR SU PUESTA EN MARCHA.</t>
  </si>
  <si>
    <t xml:space="preserve">Desarrollo y priorización de estudios para determinar fortalecimiento y formulación de Instrumentos Económicos Ambientales </t>
  </si>
  <si>
    <t>Administración y gestión integral de las plataformas y bases de datos del Observatorio Ambiental del Distrito Capital.</t>
  </si>
  <si>
    <t>Realizar investigación en sistemas urbanos de drenaje sostenible, pilotos, lineamientos técnicos, seguimiento y  monitoreo.</t>
  </si>
  <si>
    <t>Gestionar o dar continuidad a los convenios y/o acuerdos institucionales requeridos para la implementación de los proyectos del Plan de Investigación Ambiental</t>
  </si>
  <si>
    <t>Fortalecimiento de la coordinación interinstitucional a través de la Comisión Intersectorial para la Sostenibilidad, la Protección Ambiental, el Ecourbanismo y la Ruralidad CISPAER, y la participación de la Entidad en otras comisiones intersectoriales del D.C.</t>
  </si>
  <si>
    <t>Fortalecimiento de las instancias ambientales de coordinación interinstitucional del Distrito Capital.</t>
  </si>
  <si>
    <t>Seguimiento a 500 empresas en procesos de autogestión y autorregulación del  Programa de Gestión Ambiental Empresarial, en el marco del Proyecto de planeación ambiental con visión  regional para la adaptación y mitigación  al cambio climático en el Distrito Capital</t>
  </si>
  <si>
    <t>Diseñar y poner en marcha el 100% las políticas públicas de ecourbanismo y construcción sostenible y actualizar el código de construcción de Bogotá.</t>
  </si>
  <si>
    <t>Atender el 100% de las solicitudes de determinantes de ecourbanismo en los instrumentos de planeamiento.</t>
  </si>
  <si>
    <t xml:space="preserve">Gestión (visitas, reuniones, talleres, conversatorios) con los diferentes actores de la región </t>
  </si>
  <si>
    <t xml:space="preserve">Poner en marcha conjuntamente con actores de la región, proyectos ambientales de carácter regional, representados tanto en acciones concretas en el territorio como en la formulación de instrumentos que faciliten la toma de decisiones ambientales.  </t>
  </si>
  <si>
    <t>no aplica</t>
  </si>
  <si>
    <t xml:space="preserve">Distrito mas el área Rurall </t>
  </si>
  <si>
    <t xml:space="preserve">Magnitud </t>
  </si>
  <si>
    <t xml:space="preserve">DISTRITO CAPITAL </t>
  </si>
  <si>
    <t>NO IDENTIFICA GRU´POS ETNICOS</t>
  </si>
  <si>
    <t>TODOS LOS GRUPOS</t>
  </si>
  <si>
    <t xml:space="preserve">Recursos </t>
  </si>
  <si>
    <t>Formular 100% el plan distrital de adaptación y mitigación al cambio climático y coordinar su puesta en marcha</t>
  </si>
  <si>
    <t>Distrital</t>
  </si>
  <si>
    <t>Fortalecer 100% las instancias de coordinación para la gestión ambiental distrital</t>
  </si>
  <si>
    <t xml:space="preserve"> </t>
  </si>
  <si>
    <t>Diseñar e implementar 100% la política pública para fomentar procesos de ecourbanismo y construcción, con enfasis en sosteniblidad medioambiental y económica.</t>
  </si>
  <si>
    <t>Chapinero</t>
  </si>
  <si>
    <t>REGIONAL</t>
  </si>
  <si>
    <t>Ninguno</t>
  </si>
  <si>
    <t>NA</t>
  </si>
  <si>
    <t>NINGUNO</t>
  </si>
  <si>
    <t xml:space="preserve">Ninguno </t>
  </si>
  <si>
    <r>
      <t xml:space="preserve">5, PONDERACIÓN HORIZONTAL AÑO: </t>
    </r>
    <r>
      <rPr>
        <b/>
        <u/>
        <sz val="10"/>
        <rFont val="Arial"/>
        <family val="2"/>
      </rPr>
      <t>2015</t>
    </r>
  </si>
  <si>
    <t>Participación en la formulación y puesta en marcha  de un proyecto asociado al plan regional integral de  Cambio Climático con entidades nacionales, regionales y distritales y  participar en iniciativas regionales y nacionales asociadas a  a Cambio climático de acuerdo a invitaciones o requerimientos de otras entidades</t>
  </si>
  <si>
    <t>Coordinación de la puesta en marcha del Plan Distrital de Adaptación y Mitigación a la Variabilidad y al Cambio Climático</t>
  </si>
  <si>
    <t>Formulación y seguimiento de políticas y/o instrumentos de planeación ambiental priorizados</t>
  </si>
  <si>
    <t>Seguimiento y evaluación del PACA Distrital Bogotá Humana</t>
  </si>
  <si>
    <t>Seguimiento a los Planes Institucionales de Gestión Ambiental -PIGA y formulación de indicadores de ecoeficiencia de las entidades distritales</t>
  </si>
  <si>
    <t>Coordinar la puesta en marcha de la implementación del Modelo de Gestión Intersectorial de Salud Ambiental</t>
  </si>
  <si>
    <t xml:space="preserve">Formulacion y desarrollo de 1 proyecto de investigacion </t>
  </si>
  <si>
    <t>Vinculación de 850 empresas en procesos de autogestión y autorregulación del  Programa de Gestión Ambiental Empresarial, en el marco del Proyecto de planeación ambiental con visión  regional para la adaptación y mitigación  al cambio climático en el Distrito Capital</t>
  </si>
  <si>
    <t>Cumplimiento de la sentencia río Bogotá</t>
  </si>
  <si>
    <t>x</t>
  </si>
  <si>
    <t>Implementación de la Política Pública de Ecourbanismo y Construcción Sostenible y su plan de acción, en trabajo conjunto con SDP  y SDHT.</t>
  </si>
  <si>
    <t>Implementación del  programa de BOGOTÁ CONSTRUCCIÓN SOSTENIBLE</t>
  </si>
  <si>
    <t>El Plan Distrital de Adaptación y Mitigación a la Variabilidad y al Cambio Climático, establecerá las acciones que el Distrito deberá implementar para minimizar y adaptarse a los efectos generados por estos fenómenos .</t>
  </si>
  <si>
    <t xml:space="preserve">
SEGUIMIENTO Y FORMULACIÓN DE POLÍTICAS E INSTRUMENTOS DE PLANEACIÓN AMBIENTAL: La formulación y seguimiento de políticas e instrumentos de planeación ambiental, permite a la autoridad ambiental y a los actores del Sistema Ambiental de Bogotá, el logro de los retos de sostenibilidad en la ciudad.
PACA: Hacer visible en términos presupuestales y descriptivos la gestión ambiental que realizan en el Distrito Capital  las entidades del SIAC.
PIGA: El PIGA contribuye al cumplimiento de los objetivos de ecoeficiencia del PGA, a través  de la implementación por parte de las entidades distritales,  de prácticas ambientales que aporten a la calidad ambiental, al uso ecoeficiente de los recursos y a la armonía socio ambiental de Bogotá.
PMA: Con la formulación de estos instrumentos de Planeación Ambiental, se logra orientar la  gestión, hacia la recuperación y conservación de las áreas protegidas del Distrito Capital.</t>
  </si>
  <si>
    <t>Se cuenta con más opciones y estudios para implemetnación de Instrumentos económicos en el DC</t>
  </si>
  <si>
    <t xml:space="preserve">Archivo de Gestión de la DPSIA </t>
  </si>
  <si>
    <t>Informes mensuales del convenio 594 de 2015 (COLNODO). Portal http://oab.ambientebogota.gov.co, estadísticas del OAB en http://oab.ambientebogota.gov.co/stats</t>
  </si>
  <si>
    <t>1.  Pre acuerdo sobre la investigación relacionada a la (s) mejor (es) alternativa (s) de aprovechamiento de reisudos sólidos y escombros para la ciudad de Bogotá, que le permitirá a la ciudad tomar decisiones sobre el modelo de aprovechamiento de basuras.  2.  Capacidades instaladas e intercambios técnicos relevantes para que el equipo de la secretaria distrital de ambiente pueda diseñar e implementar el modelo de gestión técnico, financiero y organizacional de gestión de sitios contaminados en Bogotá.  3.  Un acuerdo sobre el desarrollo de la construcción de un módulo de indicadores de cambio climático que le permitirá a Bogotá y a otras dos ciudades firmantes de la Declaración de Bogotá, tomar decisiones informadas de política pública con rigor científico y en base al impacto de los programas y proyectos.</t>
  </si>
  <si>
    <t>Localidad</t>
  </si>
  <si>
    <t>SIN DEINIR</t>
  </si>
  <si>
    <t>Segundo trimestre de 2015</t>
  </si>
  <si>
    <t>126PG01-PR 02-FA8-V.9</t>
  </si>
  <si>
    <t xml:space="preserve">*Se revisó las diferentes temáticas de articulación entre el distrito y la RAPE, se llegó a la conclusión que uno de los proyectos viables y derivado del portafolio de proyectos del PRICC, es la implementación de una plataforma de pago por servicios ambientales para la Región Central como una estrategia de adaptación y mitigación al cambio climático. Entre la RAPE, PNUD y la Gobernación de Cundinamarca se revisó la posibilidad de aunar esfuerzos para la definición, armonización e implementación de un esquema de pago por servicios ambientales en la región como proyecto piloto regional orientado a la adaptación y mitigación del cambio climático. Se diligenció la ficha de proyecto "Implementación de un esquema de pago por servicios ambientales para la conservación y recuperación de los ecosistemas vulnerables al cambio climático en la región central" 
Se ha liderado la función de alimentar los sistemas de información y seguimiento a los proyectos de inversión local en los espacios del agua en las diferentes localidades del distrito; además de apoyar la coordinación de los proyectos de espacios del agua que realizan otras instituciones
*Se realizaron reuniones de presentación y validación de hipótesis de metas para el Plan Distrital de Adaptación y Mitigación a la Variabilidad y el Cambio Climático con la UAESP, la Dirección de Cambio Climático del Ministerio de Ambiente y Desarrollo Sostenible, el equipo de cambio climático de la Dirección de Control Ambiental de la SDA, el equipo de consolidación de la Estructura Ecológica Principal de la Subdirección de Políticas y Planes Ambientales de la SDA y el Consejo Consultivo de Gestión del Riesgo y Cambio Climático.
Se realizaron reuniones continuas de “Con el Cambio Climático, todo cambia”, permitiendo diseñar, planear y programar actividades relacionadas con la puesta en marcha del plan,
Para la inclusión del enfoque de género en el plan de acción del Plan Distrital se realizaron talleres con estudiantes de colegios y de universidad, mujeres vinculadas a la empresa privada y servidoras públicas.
</t>
  </si>
  <si>
    <t xml:space="preserve">Lograr una alianza con la RAPE Región Central constituye una apuesta común entre los diferentes actores que integran la región capital, para prevenir, mitigar y enfrentar los problemas asociados al cambio climático. 
Con el proyecto "Centro internacional de innovación y transformación hacia una ciudad inteligente en adaptación al cambio climático y eco-eficiencia" se busca conformar un centro para la innovación, implementación e intercambio de experiencias y estrategias orientadas a la recuperación de los espacios del agua y a la reducción de riesgos, que transformen la ciudad en un territorio resiliente  y adaptado al cambio climático. 
</t>
  </si>
  <si>
    <t>Archivo de gestión DPSIA Y SPPA</t>
  </si>
  <si>
    <t xml:space="preserve">La política pública para fomentar procesos de ecourbanismo y construcción sostenible en Bogotá se encuentra en proceso de formulación del plan de acción.
Se realizaron reuniones de validación de metas de impacto y de resultado, indicadores de resultado y líneas base a nivel distrital, sobre los siguientes temas: Energía (05/06/2015 en SDP); Revisión Metodología para el taller con Academia y ONG (18/06/2015); Reunión Código de construcción sostenible y Climate Summit (19/06/2015); Universidad Nacional (Convenio Código de Construcción Sostenible) (22/06/2015); Foro Taller - Política de Ecourbanismo y Construcción Sostenible - Universidades y ONG (23/06/2015). 
Se recibió el memorando 2015IE99499 del 5/06/2015 con los aportes al Plan de Acción de la Política de Ecourbanismo por la Subdirección de Planes y Políticas Ambientales como respuesta al radicado 2015IE94739 del 29/05/2015. </t>
  </si>
  <si>
    <t xml:space="preserve">Matrices de trabajo  05/06/2015
   Presentaciones PPT05/06/2015
  Listado de asistencia Reunión  22/06/2015   
  Memorandos a las áreas  2015IE99499 del 5/06/2015  
  Fotos del foro taller (2) </t>
  </si>
  <si>
    <t>Durante el trimestre se emitieron lineamientos al Plan Director del Parque Zonal Villa Javier, Plan Director Carmel Club Campestre, Plan Director del Parque Zonal Veraguas, Plan Director del Parque PTAR Cortijo; Plan Parcial de Renovación Urbana “Bavaria Av Boyacá”; Plan de Implantación Hospital Aranjuez, Plan de Implantación Cetro Comercial Gran Plaza El Ensueño, Plan de Implantación Hilanderías, Plan Parcial de renovación urbana Triangulo de Bavaria, Concepto de modificación del Plan Parcial La Felicidad, Concepto de compatibilidad de uso de vivienda en área restringida (Av. Calle 17 No 133-09); Lineamientos al proyecto de vivienda Arboleda Santa Teresita de la SDH, cuarenta y cinco (45) tramos viales Barrio Villa Rosita - USME proyectos CVP, Ecobarrios Villa Rosita y Violeta, andenes de la Caja de Vivienda Popular; Lineamientos para el diseños de Paisajismo y Urbanismo Primera Línea del Metros de Bogotá; nueve (9) Legalizaciones de barrios: Linterama, Calvo Sur (La Gallera), Calvo Sur I, Calvo Sur II, La Isla Barrio El Paraíso, Arauquita II, Sagrada Familia II Sector, Los Ángeles, Villa Neira y Buena Vista Sur Orienta; doce (12) Regularizaciones de barrios: Salitre I, Miami, El Carmen vereda el Rincón, Gibraltar I y II, Juan José rondón, Domingo liam II sector y condominio el bosque, Palermo sur, Buenos aires, San blas II sector, El portal II, El portal y La paz (el cebadal); y se realizó la revisión de 40 diseños paisajísticos de futuros parques y zonas verdes de la ciudad.</t>
  </si>
  <si>
    <t>La adopción de criterios de ecourbanismo en los desarrollos urbanisticos permitiran un avance urbano más armónico con los recursos naturales y en el entorno. 
Además potencializa los proyectos de vivienda en condiciones adecuadas para sus residentes.</t>
  </si>
  <si>
    <r>
      <t>Se destaca el Acuerdo Regional Ambiental -</t>
    </r>
    <r>
      <rPr>
        <b/>
        <sz val="12"/>
        <rFont val="Arial"/>
        <family val="2"/>
      </rPr>
      <t xml:space="preserve"> Páramos y Biodiversidad,</t>
    </r>
    <r>
      <rPr>
        <sz val="12"/>
        <rFont val="Arial"/>
        <family val="2"/>
      </rPr>
      <t xml:space="preserve"> el cual se constituye en la concertación y consolidación de un acuerdo regional económico y social en torno a los bienes y servicios ambientales y la gobernanza del agua, en Cerros Orientales y páramos de Sumapaz, Guerrero, Chingaza y Guacheneque a la fecha se avanzó en: revisión de términos de referencia para la intervención en la cuenca del Río Blanco. Reunión de acercamiento entre la SDA y el consorcio SUMAPROC-Ciudad Empiria, para implementar la intervención en el corregimiento de Nazareth en la localidad de Sumapaz. Preparación y articulación de acciones complementarias en las cuencas de Tunjuelo/Teusaca, para la articulación con el ejecutor de la implementación. 
</t>
    </r>
    <r>
      <rPr>
        <b/>
        <sz val="12"/>
        <rFont val="Arial"/>
        <family val="2"/>
      </rPr>
      <t>OTROS ACUERDOS REGIONALES: Reserva Forestal Regional Thomas Van der Hammen TvdH</t>
    </r>
    <r>
      <rPr>
        <sz val="12"/>
        <rFont val="Arial"/>
        <family val="2"/>
      </rPr>
      <t xml:space="preserve">: Presentación y organización del componente estratégico para la implementación del PMA de Reserva TvdH. Revisión de los programas y proyectos contenidos en el Componente Estratégico del Plan identificando avances, posibles acciones conjuntas y la articulación con otros instrumentos de planificación en curso como el POZ Norte. Presentación del borrador de proyecto de reglamento de la Mesa Técnica. Mediante Acuerdo No. 07 del 12 de Junio de 2015  la junta directiva del FONDIGER aprobó 90.000 millones para la adquisición predial y restauración ambiental de la Reserva TvdH, en la subcuenta Adaptación al Cambio Climático de los recursos del FONDIGER.
</t>
    </r>
    <r>
      <rPr>
        <b/>
        <sz val="12"/>
        <rFont val="Arial"/>
        <family val="2"/>
      </rPr>
      <t>Reserva Forestal Cerros Orientales</t>
    </r>
    <r>
      <rPr>
        <sz val="12"/>
        <rFont val="Arial"/>
        <family val="2"/>
      </rPr>
      <t xml:space="preserve">: Remisión de la propuesta de directrices y lineamientos para el ordenamiento ambiental de las áreas no ocupadas en la franja de adecuación de los cerros orientales a la SDP. Participación en la sesión del Comité Distrital para la articulación de la actuación Distrital en los Cerros y en el Comité Interinstitucional de Apoyo y Seguimiento a la Sentencia de Cerros. 
</t>
    </r>
    <r>
      <rPr>
        <b/>
        <sz val="12"/>
        <rFont val="Arial"/>
        <family val="2"/>
      </rPr>
      <t>Evaluación Regional del Agua</t>
    </r>
    <r>
      <rPr>
        <sz val="12"/>
        <rFont val="Arial"/>
        <family val="2"/>
      </rPr>
      <t>: Se analizó la pertinencia de los indicadores Recarga Potencial y Vulnerabilidad a la contaminación para la estructuración de los indicadores del observatorio y sistema de información que ordena la sentencia del rio Bogotá. Remisión a la EAB de la matriz de priorización para la implementación de indicadores de la ERA. Se avanzó en la construcción del Sistema Integral Regional de Recurso Hídrico, la cual servirá como base o plataforma para la construcción del SIGICA.</t>
    </r>
  </si>
  <si>
    <t>Consolidación de una visión regional que gira en torno a acciones sectoriales apuntando a aspectos relacionados con sostenibilidad ambiental, seguridad y soberanía alimentaria, infraestructura para la conectividad, desarrollo económico, y cooperación técnica recíproca.
Fortalecimiento de la base de conocimiento y de los mecanismos de integración, coordinación y armonización de instrumentos de planeación regional, que tengan incidencia en la toma de decisiones sobre la ordenación territorial. 
Se han venido adelantando acciones de interlocución y trabajo conjunto entre diferentes actores de orden distrital y regional, y  cuya continuidad en el tiempo permitirá la concreción de importantes acuerdos regionales ambientales.</t>
  </si>
  <si>
    <t>Actas de reunión o listados de asistencia 
Formatos de Asistencia Técnica reciproca 
Documentos técnicos de base.
Comunicaciones oficiales tanto internas como externas.</t>
  </si>
  <si>
    <r>
      <t>Se ajustaron los objetivos, productos y actividades del proyecto "</t>
    </r>
    <r>
      <rPr>
        <u/>
        <sz val="12"/>
        <rFont val="Arial"/>
        <family val="2"/>
      </rPr>
      <t>Centro internacional de innovación y transformación hacia una ciudad inteligente en adaptación al cambio climático y eco-eficiencia"</t>
    </r>
    <r>
      <rPr>
        <sz val="12"/>
        <rFont val="Arial"/>
        <family val="2"/>
      </rPr>
      <t xml:space="preserve"> el cual fue presentado a la junta directiva del Fondo Distrital para la Gestión de Riesgos y Cambio Climático de Bogotá, D.C., - FONDIGER. y se obtuvo la aprobación por parte de la misma, asignando al proyecto 618 millones de pesos a través de la subcuenta de gestión de conocimiento. Para su implementación se esta a la espera de las instrucciones de la alta gerencia respecto a la artculación del proyecto con el anillo de innovación. 
Se organizó una reunión con el coordinador ambiental de la Región Administrativa de Planeación Especial en la cual se revisaron diferentes temáticas de articulación entre el distrito y la Región Administrativa de Planeación Especial-RAPE, dentro de la que se encuentran la definición de un proyecto regional de mitigación y adaptación al cambio climático, se llegó a la conclusión que uno de los proyectos más viables y que se derivan del portafolio de proyectos del PRICC, es la implementación de una plataforma de pago por servicios ambientales para la Región Central como una estrategia de adaptación y mitigación  al cambio climático. Luego, el 3 de junio, se llevó a cabo una reunión interinstitucional  entre la RAPE, PNUD y la Gobernación de Cundinamarca en la que se revisó la posibilidad de aunar esfuerzos para la definición, armonización e implementación de un esquema de pago por servicios ambientales en la región como proyecto piloto regional orientado a la adaptación y mitigación del cambio climático. Con el fin de adelantar en la formulación del proyecto se diligenció la ficha de proyecto "Implementación de un esquema de pago por servicios ambientales para la conservación y recuperación de los ecosistemas vulnerables al cambio climático en la región central"</t>
    </r>
  </si>
  <si>
    <t xml:space="preserve">Proyecto del "Centro internacional de innovación y transformación hacia una ciudad inteligente en adaptación al cambio climático y eco-eficiencia" 
Proyecto "Implementación de un esquema de pago por servicios ambientales para la conservación y recuperación de los ecosistemas vulnerables al cambio climático en la región central"
Actas y listados de asistencia </t>
  </si>
  <si>
    <t>Se realizaron reuniones de presentación y validación de hipótesis de metas para el Plan Distrital de Adaptación y Mitigación a la Variabilidad y el Cambio Climático con la UAESP, la Dirección de Cambio Climático del Ministerio de Ambiente y Desarrollo Sostenible, el equipo de cambio climático de la Dirección de Control Ambiental de la SDA, el equipo de consolidación de la Estructura Ecológica Principal de la Subdirección de Políticas y Planes Ambientales de la SDA y el Consejo Consultivo de Gestión del Riesgo y Cambio Climático.
Se realizaron reuniones continuas de la Campaña Distrital de Cambio Climático “Con el Cambio Climático, todo cambia”, permitiendo diseñar, planear y programar actividades relacionadas con la puesta en marcha del plan, como son la precumbre de niños por el cambio climático y la precumbre de mujeres por el cambio climático.
Para la inclusión del enfoque de género en el plan de acción del Plan Distrital de Adaptación y Mitigación a la Variabilidad y el Cambio Climático, se realizaron talleres con estudiantes de colegio y de universidad, mujeres vinculadas a la empresa privada y servidoras públicas.</t>
  </si>
  <si>
    <r>
      <t>Seguimiento y formulación de políticas e instrumentos de planeación ambiental:</t>
    </r>
    <r>
      <rPr>
        <b/>
        <sz val="12"/>
        <rFont val="Arial"/>
        <family val="2"/>
      </rPr>
      <t xml:space="preserve"> Política Protección Animal:</t>
    </r>
    <r>
      <rPr>
        <sz val="12"/>
        <rFont val="Arial"/>
        <family val="2"/>
      </rPr>
      <t xml:space="preserve"> se expidió el Decreto 242 de 2015, para la adopción de la misma. Se cuenta con documento preliminar de plan de acción. </t>
    </r>
    <r>
      <rPr>
        <b/>
        <sz val="12"/>
        <rFont val="Arial"/>
        <family val="2"/>
      </rPr>
      <t xml:space="preserve">Política de Humedales: </t>
    </r>
    <r>
      <rPr>
        <sz val="12"/>
        <rFont val="Arial"/>
        <family val="2"/>
      </rPr>
      <t xml:space="preserve">se ajustó  la primera versión del plan de acción de la Política. </t>
    </r>
    <r>
      <rPr>
        <b/>
        <sz val="12"/>
        <rFont val="Arial"/>
        <family val="2"/>
      </rPr>
      <t xml:space="preserve">Política Producción Sostenible: </t>
    </r>
    <r>
      <rPr>
        <sz val="12"/>
        <rFont val="Arial"/>
        <family val="2"/>
      </rPr>
      <t xml:space="preserve">se cuenta con la primera versión del documento de ajuste de la Política. </t>
    </r>
    <r>
      <rPr>
        <b/>
        <sz val="12"/>
        <rFont val="Arial"/>
        <family val="2"/>
      </rPr>
      <t>Política de Ecourbanismo:</t>
    </r>
    <r>
      <rPr>
        <sz val="12"/>
        <rFont val="Arial"/>
        <family val="2"/>
      </rPr>
      <t xml:space="preserve"> Se continuó acompañando la formulación del plan de acción. </t>
    </r>
    <r>
      <rPr>
        <b/>
        <sz val="12"/>
        <rFont val="Arial"/>
        <family val="2"/>
      </rPr>
      <t>Plan Estructura Ecológica Principal:</t>
    </r>
    <r>
      <rPr>
        <sz val="12"/>
        <rFont val="Arial"/>
        <family val="2"/>
      </rPr>
      <t xml:space="preserve"> se cuenta con la versión inicial del DTS y del mapa de elementos con potencial de conectividad. </t>
    </r>
    <r>
      <rPr>
        <b/>
        <sz val="12"/>
        <rFont val="Arial"/>
        <family val="2"/>
      </rPr>
      <t>Plan de Silvicultura, Zonas Verdes y Jardines:</t>
    </r>
    <r>
      <rPr>
        <sz val="12"/>
        <rFont val="Arial"/>
        <family val="2"/>
      </rPr>
      <t xml:space="preserve"> se cuenta con la propuesta de estructura programática del plan. </t>
    </r>
    <r>
      <rPr>
        <b/>
        <sz val="12"/>
        <rFont val="Arial"/>
        <family val="2"/>
      </rPr>
      <t xml:space="preserve">PMA: </t>
    </r>
    <r>
      <rPr>
        <sz val="12"/>
        <rFont val="Arial"/>
        <family val="2"/>
      </rPr>
      <t xml:space="preserve">Se continuaron las gestiones para contratar la formulación participativa de los Planes de los Parques Ecológicos Distritales de Humedal El Salitre, Tunjo y La Isla. </t>
    </r>
    <r>
      <rPr>
        <b/>
        <sz val="12"/>
        <rFont val="Arial"/>
        <family val="2"/>
      </rPr>
      <t>Gestión de Riesgos:</t>
    </r>
    <r>
      <rPr>
        <sz val="12"/>
        <rFont val="Arial"/>
        <family val="2"/>
      </rPr>
      <t xml:space="preserve"> se realizó mesa de trabajo con IDIGER para revisar avance del Plan Distiral de Gestión de Riesgo </t>
    </r>
    <r>
      <rPr>
        <b/>
        <sz val="12"/>
        <rFont val="Arial"/>
        <family val="2"/>
      </rPr>
      <t>PAL:</t>
    </r>
    <r>
      <rPr>
        <sz val="12"/>
        <rFont val="Arial"/>
        <family val="2"/>
      </rPr>
      <t xml:space="preserve"> se revisaron los reportes de seguimiento a los PAL 2014. 
</t>
    </r>
    <r>
      <rPr>
        <b/>
        <sz val="12"/>
        <rFont val="Arial"/>
        <family val="2"/>
      </rPr>
      <t>PACA</t>
    </r>
    <r>
      <rPr>
        <sz val="12"/>
        <rFont val="Arial"/>
        <family val="2"/>
      </rPr>
      <t xml:space="preserve">: Se culminó el seguimiento al PACA Distrital del 2014. Se cuenta con los avances físicos y presupuestales del PACA Distrital. Se realizó la Mesa de Instrumentos de Planeación Ambiental. Se inició la etapa de ajustes al PACA Distrital. Se realizó seguimiento y retroalimentación al Módulo PACA del OAB. Se entregó a la Contraloría de Bogotá la información del Seguimiento al PACA Distrital 2014.
</t>
    </r>
    <r>
      <rPr>
        <b/>
        <sz val="12"/>
        <rFont val="Arial"/>
        <family val="2"/>
      </rPr>
      <t>PIGA:</t>
    </r>
    <r>
      <rPr>
        <sz val="12"/>
        <rFont val="Arial"/>
        <family val="2"/>
      </rPr>
      <t xml:space="preserve"> Se realizó orientación frente a la formulación y seguimiento de los PIGA. Se elaboró el borrador final del Programa Distrital de Compras Verdes. Se apoyó la definición y generación de indicadores de gestión ambiental en el marco del PIGA. Se definieron 3 indicadores de ecoeficiencia. Se orientó a las entidades frente al cálculo de la huella de carbono corporativa. Se consolidó la información de huella de carbono del año 2013 y 2014. </t>
    </r>
  </si>
  <si>
    <t>Para la puesta en marcha del MGISA, se realizaron las siguientes actividades:
1. Funcionamiento de Instancias
- Mesa de Salud Ambiental de la CISPAER
o Sesión del 22 de abril, identificación de los proyectos prioritarios que podrían incluirse en el plan de acción de la Mesa
o Sesión del 20 de mayo. Definición de los proyectos prioritarios a incluir en el plan de acción de este espacio
o  Se elaboró la propuesta de plan de acción de la Mesa de Salud Ambiental-MSA de la CISPAER
- Mesa Distrital de Salud Ambiental del Consejo Consultivo de Ambiente
o Sesión del 29 de abril, se definió el plan de acción de este espacio para la vigencia 2015
o Sesión del 11 de junio, se realizó la presentación del proyecto prioritario que se va a realizar en el marco de este espacio y se revisó el tema de la implementación del comparendo ambiental en el Distrito 
2. Instrumentos de gestión: El 22 de mayo se realizó un reunión con delegados de la Secretaría Distrital de Gobierno, la Secretaría Distrital de Salud y la Secretaría Distrital de Ambiente, para coordinar el seguimiento a los Planes Locales de Salud Ambiental - PALSA
3. Sistema de alertas: se coordinó la realización de la sesión del 13 abril de la Mesa de alertas de calidad del aire y salud, en la cual se consolidaron las medidas en los temas de salud y ambiente que deben tomarse en respuesta a los diferentes estados de la calidad del aire que se presenten en Bogotá
4. Coordinación interinstitucional
a. El 8 de abril se participó en la reunión realizada entre la SDS, SDA y Minsalud, en la cual se revisó el árbol de problemas incluido en la Política Integral de Salud Ambiental, que viene formulando la Comisión Técnica Nacional para la Salud Ambiental - CONASA
b. El 24 de junio bajo el número 1353 de 2015, se firmó el convenio de cooperación a suscribir entre la Secretaría Distrital de Salud y la Secretaría Distrital de Ambiente</t>
  </si>
  <si>
    <r>
      <t xml:space="preserve">
</t>
    </r>
    <r>
      <rPr>
        <b/>
        <sz val="12"/>
        <rFont val="Arial"/>
        <family val="2"/>
      </rPr>
      <t>PLAN DE ASCENSO TECNOLÓGICO:</t>
    </r>
    <r>
      <rPr>
        <sz val="12"/>
        <rFont val="Arial"/>
        <family val="2"/>
      </rPr>
      <t xml:space="preserve"> se acompañó en la Evaluación de la Alianza público privada-APP Electrika para determinar viabilidad del proyecto.
</t>
    </r>
    <r>
      <rPr>
        <b/>
        <sz val="12"/>
        <rFont val="Arial"/>
        <family val="2"/>
      </rPr>
      <t>RESERVA REGIONAL PRODUCTORA</t>
    </r>
    <r>
      <rPr>
        <sz val="12"/>
        <rFont val="Arial"/>
        <family val="2"/>
      </rPr>
      <t xml:space="preserve">: Thomas Van Der Hammen, Adicional a los avances del trimestre anterior, inició el proceso e  instalación de la mesa técnica del Plan de Manejo de la Reserva, y la identificación de predios interesados en vender, con el fin de aplicar los instrumento ya formulados, incluidos la compra.  
</t>
    </r>
    <r>
      <rPr>
        <b/>
        <sz val="12"/>
        <rFont val="Arial"/>
        <family val="2"/>
      </rPr>
      <t>PAGO POR SERVICIOS AMBIENTALES-PSA</t>
    </r>
    <r>
      <rPr>
        <sz val="12"/>
        <rFont val="Arial"/>
        <family val="2"/>
      </rPr>
      <t>: En conjunto con la DGA, se inician concertaciones para elaboración de resolución conjunta con la CAR para</t>
    </r>
    <r>
      <rPr>
        <u/>
        <sz val="12"/>
        <rFont val="Arial"/>
        <family val="2"/>
      </rPr>
      <t xml:space="preserve"> adoptar áreas estratégicas para PSA</t>
    </r>
    <r>
      <rPr>
        <sz val="12"/>
        <rFont val="Arial"/>
        <family val="2"/>
      </rPr>
      <t xml:space="preserve"> y se firma con patrimonio el convenio 1303 de 2015 para dar continuidad al proceso de implementación del esquema en una microcuenca del río Tunjuelo. 
</t>
    </r>
    <r>
      <rPr>
        <b/>
        <sz val="12"/>
        <rFont val="Arial"/>
        <family val="2"/>
      </rPr>
      <t>TASA RETRIBUTIVA POR CONTAMINACIÓN DE FUENTES MÓVILES</t>
    </r>
    <r>
      <rPr>
        <sz val="12"/>
        <rFont val="Arial"/>
        <family val="2"/>
      </rPr>
      <t xml:space="preserve">: </t>
    </r>
    <r>
      <rPr>
        <u/>
        <sz val="12"/>
        <rFont val="Arial"/>
        <family val="2"/>
      </rPr>
      <t>Se diseña la tasa retributiva</t>
    </r>
    <r>
      <rPr>
        <sz val="12"/>
        <rFont val="Arial"/>
        <family val="2"/>
      </rPr>
      <t xml:space="preserve">, con el fin de presentarla ante el Plan Nacional de Desarrollo 2014-2018. Ésta no es aprobada, pero el estudio sirve para identificar posibilidades de implementación a la luz del Decreto 1076 de 2015.
</t>
    </r>
    <r>
      <rPr>
        <b/>
        <sz val="12"/>
        <rFont val="Arial"/>
        <family val="2"/>
      </rPr>
      <t>VALORACIÓN DE COSTOS PARA ESTRUCTURA ECOLÓGICA PRINCIPAL</t>
    </r>
    <r>
      <rPr>
        <sz val="12"/>
        <rFont val="Arial"/>
        <family val="2"/>
      </rPr>
      <t xml:space="preserve">: Se inició acompañamiento a la Subdirección de políticas y Planes Ambientales en la </t>
    </r>
    <r>
      <rPr>
        <u/>
        <sz val="12"/>
        <rFont val="Arial"/>
        <family val="2"/>
      </rPr>
      <t>elaboración de costos de recuperación y mantenimiento de la Estructura Ecológica Principa</t>
    </r>
    <r>
      <rPr>
        <sz val="12"/>
        <rFont val="Arial"/>
        <family val="2"/>
      </rPr>
      <t xml:space="preserve">l con el fin de identificar nuevos estudios de instrumentos económicos que apoyen el tema.
</t>
    </r>
    <r>
      <rPr>
        <b/>
        <sz val="12"/>
        <rFont val="Arial"/>
        <family val="2"/>
      </rPr>
      <t>INCENTIVO CONSTRUCCIONES SOSTENIBLE</t>
    </r>
    <r>
      <rPr>
        <sz val="12"/>
        <rFont val="Arial"/>
        <family val="2"/>
      </rPr>
      <t>: continuando con la  implementación del incentivo económico para cargas urbanísticas del Decreto 562 de 2014 que reduce éstas hasta en un 40% según reglamentación que se gestiones entre la SDA y la SDP, se avanzó en la ponderación posible del Programa Bogotá Construcción Sostenible, como mecanismo para validar los descuentos en cargas urbanísticas. Éstos están ahora a la espera de ser corroborados frente a costos de implementación en las construcciones con el fin de poder identificar la viabilidad del instrumento.</t>
    </r>
  </si>
  <si>
    <t>Con corte al segundo trimestre de 2015, el OAB tuvo en promedio 1.649 visitas diarias, con 1.021 visitas en enero, 1.565 en febrero , 1.785 en marzo, 2255 en abril, 1833 en mayo y 1437 en junio. Se encuentran publicados 438 indicadores disponibles en el Observatorio, con nivel de actualización de 94,74%.
Así mismo, se adelantaron capacitaciones de administración y actualización de indicadores a 7 servidores de la SDA y del SIAC con 10,65 horas efectivas de dedicación. Se adelantó el proceso de acompañamiento y seguimiento en la actualización de los indicadores a 238 servidores con un 94.5 horas efectivas de dedicación.
Fueron atendidas 125 solicitudes de información realizadas por la comunidad. En el módulo de documentos e investigaciones se ingresaron 82 documentos y se publicaron en su totalidad. Así mismo, se adelantaron 3 foros virtuales y 4 boletines, se elaboraron 270 notas para publicación en el módulo de observatorio con la comunidad, 46 notas para boletín virtual, información para la difusión en redes sociales y en las pantallas de la SDA. 311 personas registradas en el OAB.
La meta para el 2015 es difundir a 1.600 usuarios promedio anual información, indicadores, estadísticas y variables ambientales a través del observatorio ambiental. Se cumplió la meta en el segundo semestre por el apoyo que brindo el OAB para la difusión de boletines del segundo día sin carro, el buen porcentaje de actualización de los indicadores y el incremento de los usuarios registrados.</t>
  </si>
  <si>
    <t>ninguno</t>
  </si>
  <si>
    <r>
      <rPr>
        <b/>
        <sz val="12"/>
        <rFont val="Arial"/>
        <family val="2"/>
      </rPr>
      <t>SISTEMAS URBANOS DE DRENAJE SOSTENIBLE-SUDS:</t>
    </r>
    <r>
      <rPr>
        <sz val="12"/>
        <rFont val="Arial"/>
        <family val="2"/>
      </rPr>
      <t xml:space="preserve">
•Se elaboró el segundo producto del convenio: priorización y selección de tipologías apropiadas para optimizar el manejo de la escorrentía pluvial del área urbana del distrito capital. •Análisis de factibilidad de las tipologías más apropiadas  •Identificación, selección y descripción de sitios para los pilotos de SUDS
</t>
    </r>
    <r>
      <rPr>
        <b/>
        <sz val="12"/>
        <rFont val="Arial"/>
        <family val="2"/>
      </rPr>
      <t xml:space="preserve">PROYECTO DE APROVECHAMIENTO Y/O TRATAMIENTO DE RESIDUOS ORGÁNICOS Y ESCOMBROS: </t>
    </r>
    <r>
      <rPr>
        <sz val="12"/>
        <rFont val="Arial"/>
        <family val="2"/>
      </rPr>
      <t xml:space="preserve">
La etapa de propuesta de cooperación técnica con el BID, SDA y UAESP fue radicado ante el BID el 30 de mayo de 2015; la expectativa para realizar el contrato es octubre de 2015 teniendo en cuenta los tiempos administrativos. Se solicitó el plan de adquisiciones desde el BID, necesario por las consultorías para cada componente, el formato sirve para argumentar la selección basada en calidad y costo.
</t>
    </r>
    <r>
      <rPr>
        <b/>
        <sz val="12"/>
        <rFont val="Arial"/>
        <family val="2"/>
      </rPr>
      <t>INDICADORES DE CAMBIO CLIMÁTICO:</t>
    </r>
    <r>
      <rPr>
        <sz val="12"/>
        <rFont val="Arial"/>
        <family val="2"/>
      </rPr>
      <t xml:space="preserve">
Se avanzó en la identificación de la línea base para 4 ciudades firmantes de la </t>
    </r>
    <r>
      <rPr>
        <u/>
        <sz val="12"/>
        <rFont val="Arial"/>
        <family val="2"/>
      </rPr>
      <t>Declaración de Bogotá-2012</t>
    </r>
    <r>
      <rPr>
        <sz val="12"/>
        <rFont val="Arial"/>
        <family val="2"/>
      </rPr>
      <t xml:space="preserve">: Ciudad de México, Quito, Santiago, Bogotá.  Se realizó un seminario con dichas ciudades, se participó en el proyecto de indicadores de adaptación al Cambio Climático del MADS. Se realizó trabajo con el Centro Internacional de Innovación y Desarrollo Territorial-CESVITER a fin de consolidar la línea base de los indicadores para Bogotá. Se avanzó en la propuesta metodológica y conceptual para el planteamiento de los indicadores en coordinación con las entidades distritales, regionales y nacionales con competencias en la generación de información de base
</t>
    </r>
    <r>
      <rPr>
        <b/>
        <sz val="12"/>
        <rFont val="Arial"/>
        <family val="2"/>
      </rPr>
      <t xml:space="preserve">DIAGNÓSTICO DE ECOSISTEMAS SECO O XERIFITA: </t>
    </r>
    <r>
      <rPr>
        <sz val="12"/>
        <rFont val="Arial"/>
        <family val="2"/>
      </rPr>
      <t xml:space="preserve">
Se remitió con radicado 2015IE66241 del 21 de Abril de 2015, el informe de seguimiento técnico, administrativo y financiero del contrato del asunto, con el fin de notificar a la Subdirección Contractual acerca del posible incumplimiento del contrato por parte del Consorcio Ecosistema Borde Sur por falta de calidad de algunos productos. Se continúa la revisión de comunicaciones del contratista a las cuales se ha apoyado la realización de observaciones y contestaciones desde la supervisión.</t>
    </r>
  </si>
  <si>
    <t>Archivo de Gestión de la DPSIA y SEGAE</t>
  </si>
  <si>
    <t>Se realizó la revisión conjunta de la Resolución 0154 de 2010, relacionada con la participación de la Secretaría Distrital de Ambiente en otras Comisiones Intersectoriales y su reglamentación. En este marco, se analizó la participación en la Comisión Intersectorial de servicios Públicos, a través de la SCASP de la SDA, para el primer semestre en cuanto al impacto del proyecto de Modernización de Alumbrado Público. 
Se analizó la participación de la Secretaría Distrital de Ambiente en la Comisión Intersectorial de  Operaciones Estratégicas y Macroproyectos, en cuanto a la identificación de acciones sobre la cuenca del Río Tunjuelo, que permita iniciar la etapa de formulación del Macroproyecto Tunjuelo, respecto a las mesas de trabajo de minería, fallo del Río Bogotá, Parque Eco-Eficiente San Benito, la pertinencia de la modificación del decreto 316 de 2004 y ordenamiento del Suelo Rural. Lo que contó con el apoyo de la DPSIA de la SDA como fortalecimiento para la articulación del eje 2 del Plan Distrital de Desarrollo.
Con la elaboración y aprobación del reglamento interno de la Mesa de Protección y Bienestar, realizada en el periodo anterior, se inició el proceso de conformación, para lo cual se llevaron a cabo reuniones de trabajo con las organizaciones animalistas, y propuestas de la metodología para el proceso. De este modo, se elaboró un formulario de inscripción que se dispuso en la página web de la entidad, en el que se inscribieron organizaciones por localidad.
Referido al mismo tema pero siendo otras instancias, se elaboraron los lineamientos para la creación y conformación de los Consejos Locales de Protección y Bienestar Animal, los cuales se remitieron a la Secretaría Distrital de Gobierno para reenvío a las alcaldías locales, así como a los actores estratégicos en el tema.
Tanto el proceso de conformación de la Mesa Distrital como lo correspondiente a los Consejos Locales se ha realizado en el marco de las reuniones periódicas de la Mesa, en la SDA.
En el marco del proceso de conformación del Consejo Consultivo de Ambiente se realizó en coordinación con el IDIGER, la elección del representante de ONG, para lo cual se realizó la respectiva delegación de la SDA, se revisó la resolución que define el procedimiento y se realizó la asamblea de elección (Jueves 23 de abril).
Una vez elegido el representante, y designados los demás integrantes del Consejo, se convocó a la primera sesión en la que se oficializó la instalación del mismo.   Esta sesión, presidida por la SDA, tuvo entre otros puntos del orden del día la presentación de los representantes del Consejo, aprobar el reglamento interno, formular el plan de trabajo, entre otros.</t>
  </si>
  <si>
    <t xml:space="preserve">Los principales beneficios son la participación de la Entidad en otras comisiones intersectoriales del D.C. como fortalecimento de la coordinación insterinstitucional para la articulación y toma de decisiones en materia ambiental en el D.C. </t>
  </si>
  <si>
    <t>CONFORMACIÓN COMISIONES INTERSECTORIALES-Resolución 0154 de 2010 Delegados SDA a Comisiones. ACTA No. 27 COMISIÓN INTERSECTORIAL DE SERVICIOS PÚBLICOS, 2015ER107735 envio de acta CI  OPERACIONES Y MACROPROYECTOS</t>
  </si>
  <si>
    <t>Durante el segundo trimestre en el nivel ACERCAR se vincularon 258 empresas al programa de gestión ambiental empresarial, completando 1725 empresas de las 2500 ponderada para cumplir la totalidad de la meta.
Adicionalmente, se han desarrollado las siguientes actividades:
- Recepción y elaboración de respuesta a los formularios GAE y actas de compromiso para participar en el segundo trimestre 2015.
- El 100 % de las visitas técnicas de diagnósticos a las empresas inscritas y que no se retiraron.
- Tres (3) capacitaciones, los días 07, 14 y 21 de abril, sobre normatividad ambiental dirigida a las empresas inscritas en el primer ciclo Nivel I ACERCAR. 
- Revisión y retroalimentación de los compromisos enviados por las empresas vinculadas, de acuerdo con lo requerido en ACERCAR para aprobar el nivel.
- Divulgación del programa GAE en clientes y comercializadores de combustible de la empresa PETROBRAS, afiliados a la asociación COTELCO, Oficina de competitividad de la Secretaría Distrital de Desarrollo Económico, Gerencia de desarrollo y bienestar del Banco Agrario, Gerencia técnica de la ARL SURA y el sector madera en el evento intersectorial organizado por la SCAFF.
- Acercar Express – Curtiembres San Benito, Zona Franca Bogotá, Hospitales Verdes E.S.E: Capacitaciones los días 28/05/2015 y el 02, 04, 09 y 11/06/2015.</t>
  </si>
  <si>
    <r>
      <rPr>
        <b/>
        <sz val="12"/>
        <rFont val="Arial"/>
        <family val="2"/>
      </rPr>
      <t>Proyecto Páramos:</t>
    </r>
    <r>
      <rPr>
        <sz val="12"/>
        <rFont val="Arial"/>
        <family val="2"/>
      </rPr>
      <t xml:space="preserve"> revisión de términos de referencia para la intervención en la cuenca del Río Blanco. Reunión de acercamiento entre la SDA y el consorcio SUMAPROC-Ciudad Empiria, para implementar la intervención en el corregimiento de Nazareth en la localidad de Sumapaz. Preparación y articulación de acciones complementarias en las cuencas de Tunjuelo/Teusaca, para la articulación con el ejecutor de la implementación. 
</t>
    </r>
    <r>
      <rPr>
        <b/>
        <sz val="12"/>
        <rFont val="Arial"/>
        <family val="2"/>
      </rPr>
      <t>Reserva Forestal Regional Productora del Norte de Bogotá, D.C. Thomas Van der Hammen:</t>
    </r>
    <r>
      <rPr>
        <sz val="12"/>
        <rFont val="Arial"/>
        <family val="2"/>
      </rPr>
      <t xml:space="preserve"> Presentación del componente estratégico del Plan de Manejo Ambiental-PMA de Reserva TvdH, con el objeto de organizar la implementación del PMA de la Reserva Forestal Regional Productora Del Norte de Bogotá, D. C. “Thomas van der Hammen”. Revisión de los programas y proyectos contenidos en el Componente Estratégico del Plan identificando avances, posibles acciones conjuntas y la articulación con otros instrumentos de planificación en curso como el POZ Norte. Presentación del borrador de proyecto de reglamento de la Mesa Técnica. Mediante Acuerdo No. 07 del 12 de Junio de 2015  la junta directiva del FONDIGER aprobó 90.000 millones para la adquisición predial y restauración ambiental de la Reserva TvdH, en la subcuenta Adaptación al Cambio Climático de los recursos del FONDIGER.
</t>
    </r>
    <r>
      <rPr>
        <b/>
        <sz val="12"/>
        <rFont val="Arial"/>
        <family val="2"/>
      </rPr>
      <t>Reserva Forestal Oriental Cerros Orientales:</t>
    </r>
    <r>
      <rPr>
        <sz val="12"/>
        <rFont val="Arial"/>
        <family val="2"/>
      </rPr>
      <t xml:space="preserve"> Remisión de la propuesta de directrices y lineamientos para el ordenamiento ambiental de las áreas no ocupadas en la franja de adecuación de los cerros orientales a la Secretaria Distrital de Planeación. Participación en la sesión del Comité Distrital para la articulación de la actuación Distrital en los Cerros y en el Comité Interinstitucional de Apoyo y Seguimiento a la Sentencia de Cerros. 
</t>
    </r>
    <r>
      <rPr>
        <b/>
        <sz val="12"/>
        <rFont val="Arial"/>
        <family val="2"/>
      </rPr>
      <t>Evaluación Regional del Agua-ERA</t>
    </r>
    <r>
      <rPr>
        <sz val="12"/>
        <rFont val="Arial"/>
        <family val="2"/>
      </rPr>
      <t xml:space="preserve">: Se analizó la pertinencia de los indicadores Recarga Potencial y Vulnerabilidad a la contaminación para la estructuración de los indicadores del observatorio (ORARBO) y sistema de información (SIGICA) que ordena la sentencia del rio Bogotá. Remisión a la EAB de la matriz de priorización para la implementación de indicadores de la Evaluación Regional del Agua. Se avanzó en la construcción del Sistema Integral Regional de Recurso Hídrico-SIRRH, con apoyó de la consultoría contratada por la EAB, la cual servirá como base o plataforma para la construcción del SIGICA.
</t>
    </r>
  </si>
  <si>
    <t xml:space="preserve">Se ajustaron los objetivos, productos y actividades del proyecto "Centro internacional de innovación y transformación hacia una ciudad inteligente en adaptación al cambio climático y eco-eficiencia". A partir de reuniones interinstitucionales con la RAPE, PNUD y la Gobernación de Cundinamarca, se priorizó la opción de definir, armonizar e implementar un esquema de pago por servicios ambientales en la región como proyecto piloto regional orientado a la adaptación y mitigación del cambio climático. Con este propósito se diligenció la ficha de proyecto "Implementación de un esquema de pago por servicios ambientales para la conservación y recuperación de los ecosistemas vulnerables al cambio climático en la región central".
Desde la DPSIA se ha liderado la función de alimentar los sistemas de información y seguimiento a los proyectos de inversión local en los espacios del agua en las diferentes localidades del distrito; además de apoyar la coordinación de los proyectos de espacios del agua que realizan otras instituciones. Dentro de los proyectos que hemos acompañado tenemos: 1. Obras de Adecuación Hidrogeomorfologica del Humedal Tibanica 2. Acompañamiento en la definición del proyecto PARQUE DEL AGUA 3. Acompañamiento de las mesas de concertación para la compra de 16 predios y cerramiento en la zona de ZMPA del Brazo del Humedal Juan Amarillo 4. Acompañamiento a la Localidad de Tunjuelito para la intervención en el arbolado joven, adulto y jardinería en ecosistemas urbanos. 5. Acompañamiento a través del suministro de información técnica para adelantar obras de Recuperación integral de las quebradas Limas, Zanjón de la Estrella y Honda. 6. obras de Paisajismo y espacio público ZMPA. 7. suministro de información sobre diseños para el cerramiento del Humedal Jaboque, 8.Recuperación de la Quebrada Chiguaza. Restauración y adquisición predial en 90% de la Quebrada la Nutria. 10. Impulsar la coordinación interlocal para la recuperación del Río Tunjuelo. 11. Apoyo a la gestión, coordinación y procesamiento de la información para la recuperación de los humedales de la localidad de Kennedy.
</t>
  </si>
  <si>
    <t xml:space="preserve">Se realizaron reuniones de presentación y validación de hipótesis de metas para el Plan Distrital de  Adaptación y Mitigación a la Variabilidad y el Cambio Climático con la UAESP, la Dirección de Cambio Climático del Ministerio de Ambiente y Desarrollo Sostenible, el equipo de cambio climático de la Dirección de Control Ambiental de la SDA, el equipo de consolidación de la Estructura Ecológica Principal de la Subdirección de Políticas y Planes Ambientales de la SDA y el Consejo Consultivo de Gestión del Riesgo y Cambio Climático.
Se realizaron reuniones continuas de la Campaña Distrital “Con el Cambio Climático, todo cambia”, permitiendo diseñar, planear y programar actividades relacionadas con la puesta en marcha del plan, como son la precumbre de niños por el cambio climático y la precumbre de mujeres por el cambio climático.
Para la inclusión del enfoque de género en el plan de acción del Plan Distrital de Adaptación y Mitigación a la Variabilidad y el Cambio Climático, se realizaron talleres con estudiantes de colegio y de universidad, mujeres vinculadas a la empresa privada y servidoras públicas. </t>
  </si>
  <si>
    <t>• Se culminó el Seguimiento al PACA Distrital del 2014. Como producto se cuenta con los avances físicos y presupuestales del PACA Distrital. 
• El 28 de abril en reunión de la Mesa de Instrumentos de Planeación Ambiental de la CISPAER se socializó y validó el Informe de Seguimiento al PACA 2014 y el informe de Evaluación (2012, 2013 y 2014) del PACA Distrital. 
• Se realizó la coordinación y desarrollo del recorrido al Jardín Botánico de Bogotá, en el cual se evidenció la gestión desarrollada por esa entidad en el marco del PACA. 
• Se inició la etapa de ajustes al PACA Distrital, para lo cual se realizó la orientación y acompañamiento a través del desarrollo de 24 reuniones. 
• Se realizaron 4 reuniones para el seguimiento y retroalimentación al Módulo PACA del Observatorio Ambiental de Bogotá.
• Se concluyó el ajuste al procedimiento 126PM02-PR12 “Orientación para la Formulación y el Seguimiento al PACA Distrital”. 
• Se efectuaron 2 reuniones de revisión del modelo para los reportes de la herramienta Storm.
• Se realizaron 2 reuniones con el nuevo administrador de la herramienta Storm para el PACA Distrital.
• Se hizo entrega de la información del Seguimiento al PACA Distrital 2014 a la Contraloría de Bogotá.</t>
  </si>
  <si>
    <t>Se adelantaron reuniones de orientación frente a la formulación y seguimiento de los PIGA,  brindando la asesoría pertinente a 18 entidades. Se revisaron 12 planes de acción y 16 documentos PIGA. 
Se elaboró el borrador final del Programa Distrital de Compras Verdes considerando los aportes de varias entidades.
Se desarrollaron 3 reuniones para fortalecer la definición y generación de indicadores de gestión ambiental en el marco del PIGA. 
Se definieron 3 indicadores de ecoeficiencia solicitando a las entidades las aclaraciones necesarias. 
Se realizaron 2 talleres con el apoyo de la Corporación Ambiental Empresarial, para orientar a las entidades frente al cálculo de la huella de carbono corporativa. 
Se consolidó la información reportada por las entidades en el informe de huella de carbono del año 2013 y 2014 para posterior análisis. 
Se llevaron a cabo tres reuniones con la mesa PIGA de la SDA, con el fin de coordinar acciones. 
Se elaboró un nuevo procedimiento para el PIGA (126PM02-PR16) con sus respectivos anexos.   
Se dio respuesta a solicitudes frente a seguimiento al PIGA, Proyectos de Acuerdo, y otros. 
Se hicieron aportes a los documentos de las Políticas Públicas de Ecourbanismo y construcción sostenible, y de Producción y Consumo Sostenible. 
Se desarrollaron 2 reuniones para coordinar acciones frente al manejo de la herramienta sistematizada STORM y la generación de consolidados.
Se elaboró el informe de la encuesta de percepción realizada a las entidades frente a la formulación y seguimiento documental del PIGA. 
Se avanzó en la elaboración de los boletines 12 y 13 para los temas de residuos peligrosos y huella de carbono respectivamente.  
Se desarrollaron 2 reuniones para avanzar en la documentación de los metadatos para la georreferenciación de las sedes del PIGA en el visor geográfico ambiental. 
Se participó en la mesa de hospitales verdes organizada por la Secretaría Distrital de Salud.</t>
  </si>
  <si>
    <t>Para la puesta en marcha del MGISA, se realizaron las siguientes actividades:
1. Funcionamiento de Instancias
- Mesa de Salud Ambiental de la CISPAER
* Se elaboró la propuesta de plan de acción de la Mesa 
* Sesión del 22 de abril. Identificación de los proyectos prioritarios que podrían incluirse en el plan de acción de la Mesa
* Sesión del 20 de mayo. Definición de los proyectos prioritarios a incluir en el plan de acción de este espacio
- Mesa Distrital de Salud Ambiental del Consejo Consultivo de Ambiente
* Sesión del 29 de abril. Se definió el plan de acción de la Mesa para la vigencia 2015
* Sesión del 11 de junio. Se presentó el proyecto prioritario que se va a realizar en el marco de este espacio y se revisó el tema de la implementación del comparendo ambiental en el Distrito
2. Instrumentos de gestión: El 22 de mayo se realizó un reunión con delegados de las Secretarías Distritales de Gobierno y de Salud, para coordinar el seguimiento a los Planes Locales de Salud Ambiental - PALSA
3. Sistema de alertas: se coordinó la realización de la sesión del 13 abril de la Mesa de alertas de calidad del aire y salud, en la cual se consolidaron las medidas en los temas de salud y ambiente que deben tomarse en respuesta a los diferentes estados de la calidad del aire que se presenten en Bogotá
4. Coordinación interinstitucional
a. El 8 de abril se participó en la reunión realizada entre la SDS, SDA y Minsalud, en la cual se revisó el árbol de problemas de la Política Integral de Salud Ambiental que viene formulando la Comisión Técnica Nacional para la Salud Ambiental - CONASA
b. El 24 de junio se firmó el convenio de cooperación 1353 de 2015 entre la Secretaría Distrital de Salud y la Secretaría Distrital de Ambiente</t>
  </si>
  <si>
    <t xml:space="preserve">INCENTIVO CONSTRUCCIONES SOSTENIBLE: continuando con la  implementación del incentivo económico para cargas urbanísticas del Decreto 562 de 2014 que reduce éstas hasta en un 40% según reglamentación que se gestiones entre la SDA y la SDP, se avanzó en la ponderación posible del Programa Bogotá Construcción Sostenible, como mecanismo para validar los descuentos en cargas urbanísticas. Éstos están ahora a la espera de ser corroborados frente a costos de implementación en las construcciones con el fin de poder identificar la viabilidad del instrumento.
RESERVA REGIONAL PRODUCTORA: Thomas Van Der Hammen, Adicional a los avances del trimestre anterior, inició el proceso e  instalación de la mesa técnica del Plan de Manejo de la Reserva, y la identificación de predios interesados en vender, con el fin de aplicar los instrumento ya formulados, incluidos la compra.  
PAGO POR SERVICIOS AMBIENTALES-PSA: En conjunto con la DGA, se inician concertaciones para elaboración de resolución conjunta con la CAR para adoptar áreas estratégicas para PSA y se firma con patrimonio el convenio 1303 de 2015 para dar continuidad al proceso de implementación del esquema en una microcuenca del río Tunjuelo. 
PLAN DE ASCENSO TECNOLÓGICO: se acompañó en la Evaluación de la APP Electrika para determinar viabilidad del proyecto.
TASA RETRIBUTIVA POR CONTAMINACIÓN DE FUENTES MÓVILES: Se diseña la tasa retributiva, con el fin de presentarla ante el Plan Nacional de Desarrollo 2014-2018. Ésta no es aprobada, pero el estudio sirve para identificar posibilidades de implementación a la luz del Decreto 1076 de 2015.
VALORACIÓN DE COSTOS PARA ESTRUCTURA ECOLÓGICA PRINCIPAL: Se inició acompañamiento a la elaboración de costos de recuperación y mantenimiento de la Estructura Ecológica Principal con el fin de identificar nuevos estudios de instrumentos económicos que apoyen el tema.
</t>
  </si>
  <si>
    <t>Con corte al segundo trimestre de 2015, el OAB tuvo en promedio 1.649 visitas diarias, con 1.021 visitas en enero, 1.565 en febrero , 1.785 en marzo, 2255 en abril, 1833 en mayo y 1437 en junio. Se encuentran publicados 438 indicadores disponibles en el Observatorio, con nivel de actualización de 94,74%.
Así mismo, se adelantaron capacitaciones de administración y actualización de indicadores a 7 servidores de la SDA y del SIAC con 10,65 horas efectivas de dedicación. Se adelantó el proceso de acompañamiento y seguimiento en la actualización de los indicadores a 238 servidores con un 94.5 horas efectivas de dedicación.
Fueron atendidas 125 solicitudes de información realizadas por la comunidad. En el módulo de documentos e investigaciones se ingresaron 82 documentos y se publicaron. Así mismo, se adelantaron 3 foros virtuales y 4 boletines, se elaboraron 270 notas para publicación en el módulo de observatorio con la comunidad, 46 notas para boletín virtual, información para la difusión en redes sociales y en las pantallas de la SDA. 311 personas registradas en el OAB.
La meta para el 2015 es difundir a 1.600 usuarios promedio anual información, indicadores, estadísticas y variables ambientales a través del observatorio ambiental. Se cumplió la meta para el segundo semestre por el apoyo que brindo el OAB para la difusión de boletines del segundo día sin carro, el buen porcentaje de actualización de los indicadores y el incremento de los usuarios registrados.</t>
  </si>
  <si>
    <t xml:space="preserve">Se elaboró por parte de la universidad de los Andes el segundo producto del convenio que es priorización y selección de tipologías apropiadas para optimizar el manejo de la escorrentía pluvial del área urbana del distrito capital.
• Análisis de factibilidad de las tipologías más apropiadas identificadas en el numeral anterior, teniendo en cuenta: – Condiciones climáticas – Características del suelo y geomorfología – Existencia, características y condiciones del agua subterránea – Identificación y caracterización de la zona de estudio – Consideraciones específicas (diseño, implementación, seguimiento y monitoreo) de cada tipología.
Se identificaron en este segundo producto las siguientes Tipologías que pueden ser implementadas en Bogotá:
1. Alcohorques Inundables
2. Cuenca seca de drenaje extraída
3. Cuenca de Infiltración
4. Cunetas verdes
5. Filtros de arena
6. Zanjas de infiltración
7. Humedales de infiltración
8. Pavimentos porosos
9. Pondajes Húmedos
10. Sumideros de infiltración
11. Zonas de bioretención
 • Identificación, selección y descripción de sitios para los pilotos de SUDS.
</t>
  </si>
  <si>
    <t>PROYECTO DE APROVECHAMIENTO Y/O TRATAMIENTO DE RESIDUOS ORGÁNICOS Y ESCOMBROS: 
El proyecto en su etapa de propuesta de cooperación técnica con el BID, SDA y UAESP, fue radicado ante el BID el 30 de mayo del presente año, mediante carta de presentación de la directora de la UAESP.
 El procedimiento puede tomar de 5 a 6 meses, la expectativa para realizar el contrato es octubre de 2015
 El tiempo de la cooperación técnica se dejó estipulado por 2 años, teniendo en cuenta los tiempos administrativos
 En la versión anterior del documento se solicitaba el plan de adquisiciones, desde el BID, se precisó que es necesario por las consultorías para cada componente, donde el formato sirve para argumentar la elección basada en calidad y costo, se debe adjuntar el valor y la fecha estimada de la apertura de la licitación.</t>
  </si>
  <si>
    <t xml:space="preserve">INDICADORES DE CAMBIO CLIMÁTICO:
Se avanzó en la identificación de la línea base para cuatro (4) ciudades firmantes de la Declaración de Bogotá (2012): Ciudad de México, Quito, Santiago y Bogotá. Así mismo se realizó un seminario con dichas ciudades y se participó en el proyecto de indicadores de adaptación al Cambio Climático del MADS. Se realizó una misión de trabajo con CESVITER (consultor contratado por  ONU Habitat) a fin de consolidar la línea base de los indicadores de Cambio Climático para Bogotá. Se avanzó en la propuesta metodológica y conceptual para el planteamiento de los indicadores y en la coordinación con las entidades distritales, regionales y nacionales con competencias en la generación de información de base.
DIAGNOSTICO DE ECOSISTEMA SECO O XEROFITA: 
La Dirección de Planeación y Sistemas de Información Ambiental remitió con radicado 2015IE66241 del 21 de Abril de 2015, el informe de seguimiento técnico, administrativo y  financiero del contrato del asunto, con el fin de notificar a la Subdirección Contractual acerca del posible incumplimiento del contrato por parte del Consorcio Ecosistema Borde Sur, quien suscribió con la SDA el Contrato 643  de 2014. Se continua la revisión de comunicaciones del contratista a las cuales se ha apoyado la realización de observaciones y contestaciones desde la supervisión. Se ha realizado seguimiento al avance de la Subdirección Contractual sobre el procedimiento relacionado con la declaratoria de incumplimiento parcial. </t>
  </si>
  <si>
    <t xml:space="preserve">Se realizó la revisión conjunta de la Resolución 0154 de 2010, relacionada con la participación de la Secretaría Distrital de Ambiente en otras Comisiones Intersectoriales del D.C. y su reglamentación.  En este marco, se analizó la participación en la Comisión Intersectorial de servicios Públicos, en la que participa la SDA a través de la Subdirección Control Ambiental al Sector Público, específicamente para el primer semestre en cuanto al impacto del proyecto de Modernización de Alumbrado Público. 
De igual forma se analizó la participación de la Secretaría Distrital de Ambiente en la Comisión Intersectorial de  Operaciones Estratégicas y Macroproyectos, específicamente  en cuanto a la identificación de acciones sobre la cuenca del Río Tunjuelo, que permita iniciar la etapa de formulación del Macroproyecto Tunjuelo, especialmente respecto a las mesas de trabajo sobre minería, fallo del Río Bogotá, Parque Eco-Eficiente San Benito, la pertinencia de la modificación del decreto 316 de 2004 y ordenamiento del Suelo Rural. Lo anterior contó con el apoyo de la Dirección de Planeación y Sistemas de Información Ambiental como fortalecimiento para la articulación del eje 2 del Plan Distrital de Desarrollo.
</t>
  </si>
  <si>
    <t>Con la elaboración y aprobación del reglamento interno de la Mesa de Protección y Bienestar, realizada en el periodo anterior, se inició el proceso de conformación, para lo cual se llevaron a cabo reuniones de trabajo con las organizaciones animalistas, y se realizaron propuestas de la metodología para el proceso. De este modo, se elaboró un formulario de inscripción que se dispuso en la página web de la entidad, en el que se inscribieron organizaciones por localidad.
Por otro lado, referido al mismo tema pero siendo otras instancias, se elaboraron los lineamientos para la creación y conformación de los Consejos Locales de Protección y Bienestar Animal, los cuales se remitieron a la Secretaría Distrital de Gobierno para reenvío a las alcaldías locales, así como a los actores estratégicos en el tema.
Tanto el proceso de conformación de la Mesa Distrital como lo correspondiente a los Consejos Locales se ha realizado en el marco de las reuniones periódicas de la Mesa, en la SDA.
En el marco del proceso de conformación del Consejo Consultivo de Ambiente se realizó en coordinación con el IDIGER, la elección del representante de ONG, para lo cual se realizó la respectiva delegación de la SDA, se revisó la resolución que define el procedimiento y se realizó la asamblea de elección (Jueves 23 de abril).
Una vez elegido el representante, y designados los demás integrantes del Consejo, se convocó a la primera sesión en la que se oficializó la instalación del mismo.   Esta sesión, presidida por la SDA, tuvo entre otros puntos del orden del día la presentación de los representantes del Consejo, aprobar el reglamento interno, formular el plan de trabajo, entre otros.</t>
  </si>
  <si>
    <t xml:space="preserve">Nivel 1: Durante el segundo trimestre en el nivel ACERCAR se vincularon 258 empresas al programa de gestión ambiental empresarial, completando 1725 empresas de las 2500 ponderada para cumplir la totalidad de la meta.
Adicionalmente, se han desarrollado las siguientes actividades:
- Recepción y elaboración de respuesta a los formularios GAE y actas de compromiso para participar en el segundo trimestre 2015.
- El 100 % de las visitas técnicas de diagnósticos a las empresas inscritas y que no se retiraron.
- Tres (3) capacitaciones, los días 07, 14 y 21 de abril, sobre normatividad ambiental dirigida a las empresas inscritas en el primer ciclo Nivel I ACERCAR. 
- Revisión y retroalimentación de los compromisos enviados por las empresas vinculadas, de acuerdo con lo requerido en ACERCAR para aprobar el nivel.
- Divulgación del programa GAE en Clientes y comercializadores de combustible de la empresa PETROBRAS, Afiliados a la asociación COTELCO, Oficina de competitividad de la Secretaría Distrital de Desarrollo Económico, Gerencia de desarrollo y bienestar del Banco Agrario, Gerencia técnica de la ARL SURA y el sector madera en el evento intersectorial organizado por la SCAFF.
- Acercar Express – Curtiembres San Benito, Zona Franca Bogotá, Hospitales Verdes E.S.E: Capacitaciones los días 28/05/2015 y el 02, 04, 09 y 11/06/2015.
</t>
  </si>
  <si>
    <t xml:space="preserve">Nivel 2: Se ha realizado el seguimiento a 152 empresas vinculadas al Nivel 2 – Producción Sostenible con el objetivo de promover y apoyar el desarrollo de estrategias ambientales para orientar el cambio de patrones hacia la producción sostenible; se realizaron capacitaciones 
Nivel 3: Sistemas de Gestión Ambiental, tiene como objetivo potenciar el conocimiento, habilidades, y fortalezas para la implementación de sistemas de gestión ambiental, se ha desarrollado con las 111 empresas vinculadas al Nivel 3, Capacitaciones. Se dio inicio en el mes de mayo a las visitas de diagnóstico a las empresas activas e inscritas en el Nivel 3.
Nivel 4: Dada la operación del PREAD para la actual XV convocatoria, las sesiones de capacitación y acompañamiento en temas específicos se realizan de acuerdo a la elección de la empresa participante del (los) proyecto(s) de la Red de Empresas Ambientalmente Sostenibles. Se realizó la sesión de socialización de la Resolución 631 de 2015 "Por la cual se establecen los parámetros y los valores límites máximos permisibles en los vertimientos puntuales a cuerpos de agua superficiales y a los sistemas de alcantarillado público y se dictan otras disposiciones". 
Nivel 5: Proyectos Huella de Carbono: Realización de 3 capacitaciones con asistencia promedio de 32 personas representantes de 42 empresas.
•Proyecto Movilidad Sostenible: 
-Desarrollo de 3 mesas de trabajo con asistencia promedio de 24 personas representantes de 50 empresas. 
-Jornada de reconocimiento de la carrera explorando con participación de 137 personas. En esta jornada se realizó un bici recorrido desde el coliseo cubierto el Campin hasta la SDA, con asistencia de 134 personas; Muestra empresarial de movilidad sostenible.
-Elaboración de 47 informes de retroalimentación basados en los datos del autodiagnóstico y las visitas realizadas.
•Proyecto Compras Verdes: se realizaron dos capacitaciones 07-04 y 07-05.
•Proyecto Negocios Sostenibles: Se realizaron tres reuniones 16-04, 21-05 y 11-06.
</t>
  </si>
  <si>
    <t xml:space="preserve">SENTENCIA RÍO BOGOTÁ
• Sector Alimentos: visita diagnóstico a 16 empresas y recepción de los planes de acción para el mejoramiento de las condiciones ambientales en materia de vertimientos. 
• Sector Curtiembres: segunda socialización del Plan de Acción del año 2015 a 90 asistentes y se capacitó técnicamente sobre los conceptos básicos y las estrategias de Producción Más Limpia-PML a 76 empresas. Para el proyecto de PML se vincularon 16 empresas; se concertó con la Universidad de La Salle para desarrollar los análisis de vertimientos en el marco del Semillero de Investigación y se vincularon tres casas de insumos químicos.
• Sector Lavaderos de vehículos: definición de los lineamientos para el análisis comparativo de los detergentes biodegradables y los tradicionales.
• Sector Salud: diseño de las primeras versiones de los capítulos que hacen parte de la actualización de la guía de producción más limpia.
PARQUE INDUSTRIAL ECOEFICIENTE DE SAN BENITO-PIESB
Durante el presente trimestre, se realizó el proceso de formulación y concertación del mapa de actores del PIESB  y del plan de trabajo 2015-2016, con los diferentes actores. Así mismo se formuló un proyecto de Decreto para reglamentar el desarrollo del PIESB. Como parte de la ejecución del plan de trabajo se gestionó la inscripción de las empresas interesadas en el PIESB, obteniendo 25 inscritos. Los soportes de las gestiones y reuniones realizadas se anexan al presente documento.
</t>
  </si>
  <si>
    <t>Se realizaron reuniones de validación de metas de impacto y de resultado, indicadores de resultado y líneas base a nivel distrital, sobre los siguientes temas: Energía (05/06/2015 en SDP); Revisión Metodología para el taller con Academia y ONG (18/06/2015); Reunión Código de construcción sostenible y Climate Summit (19/06/2015); Universidad Nacional (Convenio Código de Construcción Sostenible) (22/06/2015); Foro Taller - Política de Ecourbanismo y Construcción Sostenible - Universidades y ONG (23/06/2015).
Se recibió el memorando 2015IE99499 del 5/06/2015 con los aportes al Plan de Acción de la Política de Ecourbanismo por la Subdirección de Planes y Políticas Ambientales como respuesta al radicado 2015IE94739 del 29/05/2015.</t>
  </si>
  <si>
    <t>Durante el segundo trimestre se han brindado el acompañamiento a las empresas interesadas en postularse al Programa Bogotá Construcción Sostenible.
El día 25/06/2015 se realizó la entrega del reconocimiento ambiental al Hotel BIOHOTEL, como edificación ecoeficiente en el marco del programa PRECO Resolución 5926 del 2011.
Se continuó con el primer ciclo de capacitaciones año 2015 del Programa Bogotá Construcción Sostenible, el día 23 de abril se dictó conferencias en el tema de Diseño, 27 de mayo se realizó las charlas con expertos en el tema de Materiales y el día 25 de junio se dictó las conferencias del tema de Paisaje. En estas dos jornadas se ha capacitado un total de 206 personas.
Así mismo, se ha venido trabajando en el diseño y construcción del Directorio de la Construcción Sostenible, el cual es una herramienta virtual que hace parte del programa Bogotá Construcción Sostenible. Su objetivo principal es promover empresas que presten servicios de consultoría o ventas de productos, relacionados con la protección del medio ambiente, a la fecha se tienen inscritas 55 empresas.</t>
  </si>
  <si>
    <t xml:space="preserve">PROYECTO PÁRAMOS: mesa técnica de reconversión productiva del Acuerdo de voluntades de Sumapaz, en la cual se presentó la intervención que se va a llevar a cabo en la cuenca del Río Blanco, integrando las acciones desarrolladas por la SDS y el Hospital de Nazareth. 11 de junio- reunión con el equipo del proyecto páramos y el consorcio SUMAPROC Ciudad Empiria. 26 de junio reunión para preparar la articulación de acciones complementarias en las cuencas de Tunjuelo/Teusaca, con el ejecutor de las implementaciones en el Nodo D.C.
RESERVA FORESTAL REGIONAL THOMAS VAN DER HAMMEN -TVDH: Diversas reuniones para evaluar el avance del proceso de compra de predios dentro de la Reserva. 3 de Junio reunión con la CAR para presentar borrador de proyecto de reglamento de la Mesa Técnica.
RESERVA FORESTAL CERROS ORIENTALES: 14 de mayo Sesión del Comité Distrital para la articulación Distrital en los Cerros, se discutieron temas de control y vigilancia y de Pactos de Borde. Sesión del 25 de mayo del Comité Interinstitucional de Apoyo y Seguimiento a la Sentencia de Cerros, se discutieron los expedientes mineros existentes en la Franja de Adecuación. 3 y 12 de junio con la CAR para analizar criterios, tipologías y procedimientos para atender y resolver sobre derechos urbanísticos adquiridos y presentación de la propuesta de la CAR sobre el Plan de Manejo Ambiental para la Reserva Forestal Protectora Bosque Oriental de Bogotá.
EVALUACIÓN REGIONAL DEL AGUA: Se viene estructurando la Mesa de Recurso Hídrico para establecer los subcomponentes, actores o responsables de los indicadores que se concerten para desarrollo de los instrumentos de gestión y seguimiento de la Sentencia del Río Bogotá.
Se han adelantado varias reuniones con el objeto de coordinar las actividades y las acciones tendientes a cumplir con la obligación del ORARBO. Se comenzó a trabajar en la elaboración de unos estudios previos para un convenio en el cual participaran las dos entidades CAR-SDA, con una aporte de 50 % y los administradores de cada uno de los Observatorios con sus respectivas contrapartidas.
</t>
  </si>
  <si>
    <t xml:space="preserve">Proyecto Páramos de Guerrero, Chingaza, Sumapaz, los Cerros Orientales de Bogotá: La SDA apoyó el proceso de identificación de acciones a implementar en la zona de Sumapaz, específicamente en los corregimientos de San Juan de Sumapaz y Nazareth. En el proceso realizado con San Juan se presentó a la comunidad, el proyecto de páramos y la posibilidad de intervención mediante acciones de reconversión productiva. Los representantes del Sindicato de Trabajadores Agrícolas de Sumapaz – SINTRAPAZ y de la Coordinadora Provisional Campesina de Bogotá – COCAB indicaron que definirán la posibilidad de articular el proyecto de páramos con el plan de desarrollo de la Zona de Reserva Campesina.  Reserva Forestal Regional Productora del Norte de Bogotá, D. C. Thomas Van der Hammen - TvdH: Se elaboró propuesta de posibles escenarios para compra de predios en la TvdH y estrategias de adquisición predial dentro del polígono de la Reserva: 1. Aportes voluntarios y 2. Huella de carbono con las aerolíneas, colegios localizados dentro de la Reserva. Se adelantó respuesta al Concejo de Bogotá sobre la Proposición No. 016 de 21 de PROYECTO PÁRAMOS: Se revisó en conjunto con la Subdirección de Ecosistemas y Ruralidad los términos de referencia para contratación directa de la intervención en la cuenca del Río Blanco, como proyecto definido en el marco del proyecto de Páramos. En la mesa técnica de reconversión productiva del Acuerdo de voluntades de Sumapaz se acordó que se desarrollará un plan de trabajo para tratar temáticas críticas como los medios de vida de las comunidades que viven al interior de áreas protegidas. D.C.
RESERVA FORESTAL REGIONAL THOMAS VAN DER HAMMEN-TvdH: Se presentó al equipo técnico de la CAR el componente estratégico del PMA de la Reserva con el objeto de organizar la implementación del PMA de la Reserva Forestal. Se revisaron los programas y proyectos contenidos en el Componente Estratégico del Plan, identificando avances, acciones conjuntas y la articulación con otros instrumentos de planificación en curso. Mediante Acuerdo No. 07 de 12-06-2015 la junta directiva del FONDIGER aprobó 90.000 millones para la adquisición predial y restauración ambiental de la Reserva en la subcuenta Adaptación al Cambio Climático de los recursos del FONDIGER.
RESERVA FORESTAL CERROS ORIENTALES: Se atendieron los derechos de petición relacionados con las actuaciones de la SDA en el ordenamiento territorial y ambiental de la Franja de Adecuación de los Cerros Orientales. Se remitió la propuesta de directrices y lineamientos para el ordenamiento ambiental de las áreas no ocupadas en la franja de adecuación de los cerros orientales a la Secretaria Distrital de Planeación.
EVALUACIÓN REGIONAL DEL AGUA-(ERA): Se analizó la pertinencia de los indicadores Recarga Potencial y Vulnerabilidad a la contaminación, como básicos para la estructuración de los indicadores y sistema de información que ordena la sentencia del rio Bogotá. El avance de los indicadores de ERA será tenido en cuenta en el desarrollo del Sistema de Información de Recurso Hídrico que adelanta la EAB. Se remitió a la EAB la matriz de priorización para la implementación de indicadores de la Evaluación Regional del Agua.
</t>
  </si>
  <si>
    <r>
      <t xml:space="preserve">7, OBSERVACIONES AVANCE TRIMESTRE 2 DE </t>
    </r>
    <r>
      <rPr>
        <b/>
        <u/>
        <sz val="10"/>
        <rFont val="Arial"/>
        <family val="2"/>
      </rPr>
      <t>2015</t>
    </r>
  </si>
  <si>
    <r>
      <rPr>
        <b/>
        <sz val="10"/>
        <rFont val="Arial"/>
        <family val="2"/>
      </rPr>
      <t>Política Distrital de Protección y Bienestar Animal:</t>
    </r>
    <r>
      <rPr>
        <sz val="10"/>
        <rFont val="Arial"/>
        <family val="2"/>
      </rPr>
      <t xml:space="preserve"> se expidió el Decreto 242 de 2015, para la adopción de esta Política. Se cuenta con documento preliminar de plan de acción. Se inició ajuste y revisión de las metas de resultado de la política.   
</t>
    </r>
    <r>
      <rPr>
        <b/>
        <sz val="10"/>
        <rFont val="Arial"/>
        <family val="2"/>
      </rPr>
      <t>Política de Humedales del D.C:</t>
    </r>
    <r>
      <rPr>
        <sz val="10"/>
        <rFont val="Arial"/>
        <family val="2"/>
      </rPr>
      <t xml:space="preserve"> se ajustó  la primera versión del plan de acción de la Política, en particular las fichas de proyecto. Este documento se validará y ajustará en la mesa de humedales del Consejo Consultivo de Ambiente.
</t>
    </r>
    <r>
      <rPr>
        <b/>
        <sz val="10"/>
        <rFont val="Arial"/>
        <family val="2"/>
      </rPr>
      <t>Política de Producción Sostenible:</t>
    </r>
    <r>
      <rPr>
        <sz val="10"/>
        <rFont val="Arial"/>
        <family val="2"/>
      </rPr>
      <t xml:space="preserve"> se cuenta con la primera versión del documento de ajuste de la Política.
</t>
    </r>
    <r>
      <rPr>
        <b/>
        <sz val="10"/>
        <rFont val="Arial"/>
        <family val="2"/>
      </rPr>
      <t>Política de Ecourbanismo y Construcción Sostenible:</t>
    </r>
    <r>
      <rPr>
        <sz val="10"/>
        <rFont val="Arial"/>
        <family val="2"/>
      </rPr>
      <t xml:space="preserve"> Se ha acompañado metodológicamente a la SPD y a la SDHt en el proceso de formulación del plan de acción. 
</t>
    </r>
    <r>
      <rPr>
        <b/>
        <sz val="10"/>
        <rFont val="Arial"/>
        <family val="2"/>
      </rPr>
      <t>Plan de Consolidación de la Estructura Ecológica Principal:</t>
    </r>
    <r>
      <rPr>
        <sz val="10"/>
        <rFont val="Arial"/>
        <family val="2"/>
      </rPr>
      <t xml:space="preserve"> se cuenta con la versión inicial del DTS y del mapa de elementos con potencial de conectividad en la EEP. Se realizaron talleres de análisis multicriterio para valoración de las diferentes áreas protegidas.
</t>
    </r>
    <r>
      <rPr>
        <b/>
        <sz val="10"/>
        <rFont val="Arial"/>
        <family val="2"/>
      </rPr>
      <t xml:space="preserve">Plan de Silvicultura, Zonas Verdes y Jardines: </t>
    </r>
    <r>
      <rPr>
        <sz val="10"/>
        <rFont val="Arial"/>
        <family val="2"/>
      </rPr>
      <t xml:space="preserve">se cuenta con la propuesta de estructura programática del plan.
</t>
    </r>
    <r>
      <rPr>
        <b/>
        <sz val="10"/>
        <rFont val="Arial"/>
        <family val="2"/>
      </rPr>
      <t>Planes de manejo ambiental:</t>
    </r>
    <r>
      <rPr>
        <sz val="10"/>
        <rFont val="Arial"/>
        <family val="2"/>
      </rPr>
      <t xml:space="preserve">  se ajustaron los estudios previos y de mercado para contratar la formulación participativa de los PMA´S de los Parques Ecológicos Distritales de Humedal El Salitre, Tunjo y La Isla, en el proceso de revisión con las Subdirecciones Contractual y Financiera.
</t>
    </r>
    <r>
      <rPr>
        <b/>
        <sz val="10"/>
        <rFont val="Arial"/>
        <family val="2"/>
      </rPr>
      <t>Gestión de Riesgos:</t>
    </r>
    <r>
      <rPr>
        <sz val="10"/>
        <rFont val="Arial"/>
        <family val="2"/>
      </rPr>
      <t xml:space="preserve"> se participó en una mesa de trabajo con el IDIGER, para revisar las temáticas y avances del Plan Distrital de Gestión de Riesgos-PDGR. Se participó en el Comité Técnico del Convenio 1269 celebrado entre la SDA y la EAB, para determinar las tipologías de Sistemas Urbanos de Drenaje Sostenible- SUDS. Se convocó al IDIGER para conocer los avances del PDGR y el Plan Estratégico de Transformación de SUDS.
</t>
    </r>
    <r>
      <rPr>
        <b/>
        <sz val="10"/>
        <rFont val="Arial"/>
        <family val="2"/>
      </rPr>
      <t xml:space="preserve">PAL: </t>
    </r>
    <r>
      <rPr>
        <sz val="10"/>
        <rFont val="Arial"/>
        <family val="2"/>
      </rPr>
      <t xml:space="preserve">se revisaron y evaluaron los reportes de seguimiento a los PAL de la vigencia 2014. Se elaboró el procedimiento para el acompañamiento a la formulación del PAL. Se hizo el seguimiento al PAL y se socializaron las políticas ambientales en las CAL de 5 localidades. Se  participó en las Mesas de seguimiento a los proyectos de renaturalización y arborización y la recuperación integral de los humedales La Vaca y Techo.
</t>
    </r>
  </si>
  <si>
    <r>
      <rPr>
        <b/>
        <sz val="10"/>
        <rFont val="Arial"/>
        <family val="2"/>
      </rPr>
      <t xml:space="preserve">Nivel 2: </t>
    </r>
    <r>
      <rPr>
        <sz val="10"/>
        <rFont val="Arial"/>
        <family val="2"/>
      </rPr>
      <t xml:space="preserve">Se ha inscrito un total de 148 empresas para el Ciclo 2015, el día 25 de marzo se dio inicio a las sesiones de capacitación que se tienen programadas para el año 2015; el pasado 18 de marzo se llevó a cabo la ceremonia de clausura del Nivel 2 – Ciclo 2014, en donde se certificaron 54 empresas que cumplieron con los requisitos estipulados en el programa. </t>
    </r>
    <r>
      <rPr>
        <b/>
        <sz val="10"/>
        <rFont val="Arial"/>
        <family val="2"/>
      </rPr>
      <t xml:space="preserve">Nivel 3: </t>
    </r>
    <r>
      <rPr>
        <sz val="10"/>
        <rFont val="Arial"/>
        <family val="2"/>
      </rPr>
      <t>Se realizó revisión del último entregable y se consolidaron los informes finales con el resultado obtenido por las empresas durante el ciclo 2014, lo que nos llevó a reconocer el pasado 18 de marzo a 77 empresas que aprobaron y culminaron el nivel III.  Se dio inicio al ciclo de capacitaciones el pasado 26 de marzo con la participación de 114 empresas.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</si>
</sst>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_([$$-240A]\ * #,##0_);_([$$-240A]\ * \(#,##0\);_([$$-240A]\ * &quot;-&quot;??_);_(@_)"/>
    <numFmt numFmtId="172" formatCode="_ * #,##0_ ;_ * \-#,##0_ ;_ * &quot;-&quot;??_ ;_ @_ "/>
    <numFmt numFmtId="173" formatCode="_(&quot;$&quot;* #,##0.00_);_(&quot;$&quot;* \(#,##0.00\);_(&quot;$&quot;* &quot;-&quot;??_);_(@_)"/>
    <numFmt numFmtId="174" formatCode="_(&quot;$&quot;* #,##0_);_(&quot;$&quot;* \(#,##0\);_(&quot;$&quot;* &quot;-&quot;??_);_(@_)"/>
    <numFmt numFmtId="175" formatCode="_-* #,##0\ _€_-;\-* #,##0\ _€_-;_-* &quot;-&quot;??\ _€_-;_-@_-"/>
    <numFmt numFmtId="176" formatCode="_(* #,##0_);_(* \(#,##0\);_(* &quot;-&quot;??_);_(@_)"/>
    <numFmt numFmtId="177" formatCode="_([$$-240A]\ * #,##0.000_);_([$$-240A]\ * \(#,##0.000\);_([$$-240A]\ * &quot;-&quot;??_);_(@_)"/>
    <numFmt numFmtId="178" formatCode="0.0%"/>
    <numFmt numFmtId="179" formatCode="_-* #,##0\ &quot;€&quot;_-;\-* #,##0\ &quot;€&quot;_-;_-* &quot;-&quot;??\ &quot;€&quot;_-;_-@_-"/>
    <numFmt numFmtId="180" formatCode="#,##0.0"/>
    <numFmt numFmtId="181" formatCode="[$$-240A]\ #,##0.00"/>
  </numFmts>
  <fonts count="4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sz val="9"/>
      <color indexed="8"/>
      <name val="Arial"/>
      <family val="2"/>
    </font>
    <font>
      <b/>
      <sz val="9"/>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0"/>
      <color theme="1"/>
      <name val="Arial"/>
      <family val="2"/>
    </font>
    <font>
      <b/>
      <u/>
      <sz val="10"/>
      <name val="Arial"/>
      <family val="2"/>
    </font>
    <font>
      <sz val="10"/>
      <color indexed="8"/>
      <name val="Arial"/>
      <family val="2"/>
    </font>
    <font>
      <sz val="11"/>
      <name val="Calibri"/>
      <family val="2"/>
      <scheme val="minor"/>
    </font>
    <font>
      <sz val="10"/>
      <color rgb="FFFF0000"/>
      <name val="Arial"/>
      <family val="2"/>
    </font>
    <font>
      <sz val="9"/>
      <color theme="1"/>
      <name val="Arial"/>
      <family val="2"/>
    </font>
    <font>
      <b/>
      <sz val="11"/>
      <name val="Calibri"/>
      <family val="2"/>
      <scheme val="minor"/>
    </font>
    <font>
      <sz val="11"/>
      <color indexed="8"/>
      <name val="Arial"/>
      <family val="2"/>
    </font>
    <font>
      <sz val="12"/>
      <color theme="1"/>
      <name val="Calibri"/>
      <family val="2"/>
      <scheme val="minor"/>
    </font>
    <font>
      <b/>
      <sz val="9"/>
      <color indexed="81"/>
      <name val="Tahoma"/>
      <family val="2"/>
    </font>
    <font>
      <sz val="9"/>
      <color indexed="81"/>
      <name val="Tahoma"/>
      <family val="2"/>
    </font>
    <font>
      <u/>
      <sz val="12"/>
      <name val="Arial"/>
      <family val="2"/>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9CD35F"/>
        <bgColor indexed="64"/>
      </patternFill>
    </fill>
    <fill>
      <patternFill patternType="solid">
        <fgColor theme="0" tint="-0.24997711111789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theme="1"/>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s>
  <cellStyleXfs count="24">
    <xf numFmtId="0" fontId="0" fillId="0" borderId="0"/>
    <xf numFmtId="169" fontId="10" fillId="0" borderId="0" applyFont="0" applyFill="0" applyBorder="0" applyAlignment="0" applyProtection="0"/>
    <xf numFmtId="169" fontId="4" fillId="0" borderId="0" applyFont="0" applyFill="0" applyBorder="0" applyAlignment="0" applyProtection="0"/>
    <xf numFmtId="167" fontId="7" fillId="0" borderId="0" applyFont="0" applyFill="0" applyBorder="0" applyAlignment="0" applyProtection="0"/>
    <xf numFmtId="165" fontId="2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2" fillId="0" borderId="0" applyFont="0" applyFill="0" applyBorder="0" applyAlignment="0" applyProtection="0"/>
    <xf numFmtId="173" fontId="14"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cellStyleXfs>
  <cellXfs count="792">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4" borderId="0" xfId="0" applyFill="1"/>
    <xf numFmtId="0" fontId="0" fillId="0" borderId="0" xfId="0" applyFill="1" applyAlignment="1">
      <alignment horizontal="center" vertical="center"/>
    </xf>
    <xf numFmtId="0" fontId="23"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3" fillId="2" borderId="0" xfId="16" applyFont="1" applyFill="1" applyAlignment="1">
      <alignment vertical="center"/>
    </xf>
    <xf numFmtId="0" fontId="13" fillId="0" borderId="0" xfId="16" applyFont="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8" fillId="0" borderId="1" xfId="0" applyFont="1" applyBorder="1" applyAlignment="1">
      <alignment horizontal="center" vertic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3" fillId="0" borderId="0" xfId="0" applyFont="1" applyFill="1"/>
    <xf numFmtId="175" fontId="0" fillId="0" borderId="0" xfId="0" applyNumberFormat="1" applyFill="1" applyAlignment="1">
      <alignment horizontal="center"/>
    </xf>
    <xf numFmtId="3" fontId="17" fillId="0" borderId="3"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7" fillId="4" borderId="3" xfId="0" applyNumberFormat="1" applyFont="1" applyFill="1" applyBorder="1" applyAlignment="1">
      <alignment horizontal="center" vertical="center" wrapText="1"/>
    </xf>
    <xf numFmtId="3" fontId="17" fillId="4" borderId="1" xfId="10" applyNumberFormat="1" applyFont="1" applyFill="1" applyBorder="1" applyAlignment="1">
      <alignment horizontal="center" vertical="center" wrapText="1"/>
    </xf>
    <xf numFmtId="171" fontId="18" fillId="4" borderId="1" xfId="0" applyNumberFormat="1" applyFont="1" applyFill="1" applyBorder="1" applyAlignment="1">
      <alignment horizontal="right" vertical="center"/>
    </xf>
    <xf numFmtId="3" fontId="17"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0" fillId="0" borderId="31" xfId="0" applyFill="1" applyBorder="1"/>
    <xf numFmtId="0" fontId="0" fillId="0" borderId="32" xfId="0" applyFill="1" applyBorder="1"/>
    <xf numFmtId="0" fontId="29" fillId="0" borderId="0" xfId="0" applyFont="1" applyFill="1" applyAlignment="1">
      <alignment horizontal="center" vertical="center"/>
    </xf>
    <xf numFmtId="0" fontId="5" fillId="4" borderId="29"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30" fillId="4" borderId="29" xfId="0" applyFont="1" applyFill="1" applyBorder="1"/>
    <xf numFmtId="0" fontId="30" fillId="4" borderId="0" xfId="0" applyFont="1" applyFill="1" applyBorder="1"/>
    <xf numFmtId="0" fontId="30" fillId="4" borderId="0" xfId="0" applyFont="1" applyFill="1" applyBorder="1" applyAlignment="1">
      <alignment horizontal="center"/>
    </xf>
    <xf numFmtId="0" fontId="30" fillId="4" borderId="30" xfId="0" applyFont="1" applyFill="1" applyBorder="1"/>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10" fontId="24" fillId="6" borderId="0" xfId="21" applyNumberFormat="1" applyFont="1" applyFill="1" applyBorder="1" applyAlignment="1"/>
    <xf numFmtId="0" fontId="24" fillId="6" borderId="0" xfId="0" applyFont="1" applyFill="1" applyBorder="1" applyAlignment="1"/>
    <xf numFmtId="0" fontId="25" fillId="6" borderId="0" xfId="0" applyFont="1" applyFill="1" applyBorder="1" applyAlignment="1"/>
    <xf numFmtId="3" fontId="17" fillId="4" borderId="5" xfId="0" applyNumberFormat="1"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8" fillId="0" borderId="25" xfId="0" applyFont="1" applyBorder="1" applyAlignment="1">
      <alignment horizontal="center" vertical="center"/>
    </xf>
    <xf numFmtId="0" fontId="8" fillId="0" borderId="25" xfId="0" applyFont="1" applyBorder="1" applyAlignment="1">
      <alignment horizontal="center" vertical="center" wrapText="1"/>
    </xf>
    <xf numFmtId="175" fontId="8" fillId="0" borderId="25" xfId="3" applyNumberFormat="1" applyFont="1" applyBorder="1" applyAlignment="1">
      <alignment vertical="center"/>
    </xf>
    <xf numFmtId="175" fontId="8" fillId="0" borderId="25" xfId="3" applyNumberFormat="1" applyFont="1" applyBorder="1" applyAlignment="1">
      <alignment horizontal="left" vertical="center"/>
    </xf>
    <xf numFmtId="0" fontId="25" fillId="6" borderId="30" xfId="0" applyFont="1" applyFill="1" applyBorder="1" applyAlignment="1"/>
    <xf numFmtId="3" fontId="19" fillId="3" borderId="4" xfId="0" applyNumberFormat="1" applyFont="1" applyFill="1" applyBorder="1" applyAlignment="1">
      <alignment horizontal="center" vertical="center" wrapText="1"/>
    </xf>
    <xf numFmtId="0" fontId="24" fillId="6" borderId="32" xfId="0" applyFont="1" applyFill="1" applyBorder="1" applyAlignment="1"/>
    <xf numFmtId="0" fontId="25" fillId="6" borderId="32" xfId="0" applyFont="1" applyFill="1" applyBorder="1" applyAlignment="1"/>
    <xf numFmtId="0" fontId="12" fillId="6" borderId="48" xfId="0" applyFont="1" applyFill="1" applyBorder="1" applyAlignment="1">
      <alignment horizontal="right"/>
    </xf>
    <xf numFmtId="0" fontId="2" fillId="5" borderId="4" xfId="16" applyFont="1" applyFill="1" applyBorder="1" applyAlignment="1">
      <alignment horizontal="left" vertical="center" wrapText="1"/>
    </xf>
    <xf numFmtId="0" fontId="15"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0" fontId="8" fillId="0" borderId="1" xfId="21" applyNumberFormat="1" applyFont="1" applyBorder="1" applyAlignment="1">
      <alignment vertical="center"/>
    </xf>
    <xf numFmtId="0" fontId="5" fillId="6" borderId="2" xfId="0" applyFont="1" applyFill="1" applyBorder="1" applyAlignment="1">
      <alignment horizontal="center" vertical="center" wrapText="1"/>
    </xf>
    <xf numFmtId="0" fontId="8" fillId="0" borderId="51" xfId="0" applyFont="1" applyBorder="1" applyAlignment="1">
      <alignment horizontal="center" vertical="center"/>
    </xf>
    <xf numFmtId="0" fontId="8" fillId="0" borderId="5" xfId="0" applyFont="1" applyBorder="1" applyAlignment="1">
      <alignment horizontal="center" vertical="center" wrapText="1"/>
    </xf>
    <xf numFmtId="167" fontId="8" fillId="0" borderId="25" xfId="3" applyNumberFormat="1" applyFont="1" applyBorder="1" applyAlignment="1">
      <alignment vertical="center"/>
    </xf>
    <xf numFmtId="0" fontId="8" fillId="0" borderId="5" xfId="0" applyFont="1" applyBorder="1" applyAlignment="1">
      <alignment horizontal="center" vertical="center"/>
    </xf>
    <xf numFmtId="0" fontId="8" fillId="0" borderId="0" xfId="0" applyFont="1" applyAlignment="1">
      <alignment horizontal="center" vertical="center"/>
    </xf>
    <xf numFmtId="175" fontId="8" fillId="0" borderId="1" xfId="3" applyNumberFormat="1" applyFont="1" applyBorder="1" applyAlignment="1">
      <alignment vertical="center"/>
    </xf>
    <xf numFmtId="175" fontId="8" fillId="0" borderId="1" xfId="3" applyNumberFormat="1" applyFont="1" applyBorder="1" applyAlignment="1">
      <alignment horizontal="left" vertical="center"/>
    </xf>
    <xf numFmtId="167" fontId="8" fillId="0" borderId="1" xfId="3" applyNumberFormat="1" applyFont="1" applyBorder="1" applyAlignment="1">
      <alignment vertical="center"/>
    </xf>
    <xf numFmtId="0" fontId="8" fillId="7" borderId="1" xfId="0" applyFont="1" applyFill="1" applyBorder="1" applyAlignment="1">
      <alignment horizontal="center" vertical="center"/>
    </xf>
    <xf numFmtId="4" fontId="17" fillId="0" borderId="3" xfId="0" applyNumberFormat="1" applyFont="1" applyFill="1" applyBorder="1" applyAlignment="1">
      <alignment horizontal="center" vertical="center" wrapText="1"/>
    </xf>
    <xf numFmtId="0" fontId="4" fillId="2" borderId="0" xfId="16" applyFont="1" applyFill="1" applyAlignment="1">
      <alignment vertical="center"/>
    </xf>
    <xf numFmtId="0" fontId="2" fillId="0" borderId="1" xfId="0" applyFont="1" applyBorder="1" applyAlignment="1" applyProtection="1">
      <alignment horizontal="center" vertical="center" wrapText="1"/>
      <protection locked="0"/>
    </xf>
    <xf numFmtId="0" fontId="4" fillId="0" borderId="0" xfId="16" applyFont="1" applyAlignment="1">
      <alignment vertical="center"/>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10" fontId="4" fillId="0" borderId="4" xfId="0" applyNumberFormat="1" applyFont="1" applyFill="1" applyBorder="1" applyAlignment="1">
      <alignment horizontal="center" vertical="center"/>
    </xf>
    <xf numFmtId="10" fontId="4" fillId="0" borderId="2" xfId="0" applyNumberFormat="1" applyFont="1" applyFill="1" applyBorder="1" applyAlignment="1">
      <alignment horizontal="center" vertical="center"/>
    </xf>
    <xf numFmtId="4" fontId="17" fillId="4" borderId="1" xfId="10" applyNumberFormat="1" applyFont="1" applyFill="1" applyBorder="1" applyAlignment="1">
      <alignment horizontal="center" vertical="center" wrapText="1"/>
    </xf>
    <xf numFmtId="0" fontId="19" fillId="3" borderId="4" xfId="0" applyNumberFormat="1" applyFont="1" applyFill="1" applyBorder="1" applyAlignment="1">
      <alignment horizontal="center" vertical="center" wrapText="1"/>
    </xf>
    <xf numFmtId="4" fontId="17" fillId="4" borderId="5" xfId="0" applyNumberFormat="1" applyFont="1" applyFill="1" applyBorder="1" applyAlignment="1">
      <alignment horizontal="center" vertical="center" wrapText="1"/>
    </xf>
    <xf numFmtId="4" fontId="17" fillId="4" borderId="3" xfId="0" applyNumberFormat="1" applyFont="1" applyFill="1" applyBorder="1" applyAlignment="1">
      <alignment horizontal="center" vertical="center" wrapText="1"/>
    </xf>
    <xf numFmtId="178" fontId="17" fillId="0" borderId="3" xfId="21" applyNumberFormat="1" applyFont="1" applyFill="1" applyBorder="1" applyAlignment="1">
      <alignment horizontal="center" vertical="center" wrapText="1"/>
    </xf>
    <xf numFmtId="9" fontId="17" fillId="4" borderId="1" xfId="21" applyFont="1" applyFill="1" applyBorder="1" applyAlignment="1">
      <alignment horizontal="center" vertical="center" wrapText="1"/>
    </xf>
    <xf numFmtId="3" fontId="0" fillId="0" borderId="0" xfId="0" applyNumberFormat="1" applyFill="1" applyAlignment="1">
      <alignment horizontal="center" vertical="center"/>
    </xf>
    <xf numFmtId="175" fontId="36" fillId="0" borderId="37" xfId="5" applyNumberFormat="1" applyFont="1" applyFill="1" applyBorder="1" applyAlignment="1">
      <alignment horizontal="center" vertical="center"/>
    </xf>
    <xf numFmtId="0" fontId="2" fillId="0" borderId="4" xfId="0" applyFont="1" applyFill="1" applyBorder="1" applyAlignment="1" applyProtection="1">
      <alignment horizontal="center" vertical="center" wrapText="1"/>
      <protection locked="0"/>
    </xf>
    <xf numFmtId="10" fontId="34" fillId="9" borderId="4" xfId="0" applyNumberFormat="1" applyFont="1" applyFill="1" applyBorder="1" applyAlignment="1" applyProtection="1">
      <alignment vertical="center"/>
      <protection locked="0"/>
    </xf>
    <xf numFmtId="178" fontId="34" fillId="5" borderId="3" xfId="0" applyNumberFormat="1" applyFont="1" applyFill="1" applyBorder="1" applyAlignment="1">
      <alignment vertical="center"/>
    </xf>
    <xf numFmtId="10" fontId="34" fillId="9" borderId="1" xfId="0" applyNumberFormat="1" applyFont="1" applyFill="1" applyBorder="1" applyAlignment="1" applyProtection="1">
      <alignment vertical="center"/>
      <protection locked="0"/>
    </xf>
    <xf numFmtId="178"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8" fontId="34" fillId="5" borderId="1" xfId="0" applyNumberFormat="1" applyFont="1" applyFill="1" applyBorder="1" applyAlignment="1">
      <alignment vertical="center"/>
    </xf>
    <xf numFmtId="178" fontId="4" fillId="0" borderId="5" xfId="0" applyNumberFormat="1" applyFont="1" applyFill="1" applyBorder="1" applyAlignment="1">
      <alignment horizontal="center" vertical="center"/>
    </xf>
    <xf numFmtId="9" fontId="4" fillId="0" borderId="5" xfId="0" applyNumberFormat="1" applyFont="1" applyFill="1" applyBorder="1" applyAlignment="1">
      <alignment horizontal="center" vertical="center"/>
    </xf>
    <xf numFmtId="178" fontId="34" fillId="5" borderId="5" xfId="0" applyNumberFormat="1" applyFont="1" applyFill="1" applyBorder="1" applyAlignment="1">
      <alignment vertical="center"/>
    </xf>
    <xf numFmtId="10" fontId="34" fillId="9" borderId="5" xfId="0" applyNumberFormat="1" applyFont="1" applyFill="1" applyBorder="1" applyAlignment="1" applyProtection="1">
      <alignment vertical="center"/>
      <protection locked="0"/>
    </xf>
    <xf numFmtId="10" fontId="37" fillId="9" borderId="4" xfId="0" applyNumberFormat="1" applyFont="1" applyFill="1" applyBorder="1" applyAlignment="1" applyProtection="1">
      <alignment vertical="center"/>
      <protection locked="0"/>
    </xf>
    <xf numFmtId="9" fontId="2" fillId="0" borderId="4"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10" fontId="4" fillId="0" borderId="4" xfId="23" applyNumberFormat="1" applyFont="1" applyFill="1" applyBorder="1" applyAlignment="1">
      <alignment horizontal="center" vertical="center"/>
    </xf>
    <xf numFmtId="0" fontId="36" fillId="4" borderId="1" xfId="0" applyFont="1" applyFill="1" applyBorder="1" applyAlignment="1">
      <alignment horizontal="center" vertical="center"/>
    </xf>
    <xf numFmtId="0" fontId="36" fillId="4" borderId="3" xfId="0" applyFont="1" applyFill="1" applyBorder="1" applyAlignment="1">
      <alignment horizontal="center" vertical="center"/>
    </xf>
    <xf numFmtId="0" fontId="17" fillId="4" borderId="3" xfId="0" applyFont="1" applyFill="1" applyBorder="1" applyAlignment="1">
      <alignment horizontal="center" vertical="center"/>
    </xf>
    <xf numFmtId="37" fontId="17" fillId="4" borderId="1" xfId="9" applyNumberFormat="1" applyFont="1" applyFill="1" applyBorder="1" applyAlignment="1">
      <alignment horizontal="center" vertical="center"/>
    </xf>
    <xf numFmtId="4" fontId="17" fillId="4" borderId="1" xfId="9" applyNumberFormat="1" applyFont="1" applyFill="1" applyBorder="1" applyAlignment="1">
      <alignment horizontal="center" vertical="center"/>
    </xf>
    <xf numFmtId="175" fontId="17" fillId="0" borderId="37" xfId="5" applyNumberFormat="1" applyFont="1" applyFill="1" applyBorder="1" applyAlignment="1">
      <alignment horizontal="center" vertical="center"/>
    </xf>
    <xf numFmtId="175" fontId="17" fillId="0" borderId="55" xfId="5" applyNumberFormat="1" applyFont="1" applyFill="1" applyBorder="1" applyAlignment="1">
      <alignment horizontal="center" vertical="center"/>
    </xf>
    <xf numFmtId="175" fontId="17" fillId="4" borderId="1" xfId="0" applyNumberFormat="1" applyFont="1" applyFill="1" applyBorder="1" applyAlignment="1">
      <alignment horizontal="center" vertical="center"/>
    </xf>
    <xf numFmtId="0" fontId="17" fillId="4" borderId="1" xfId="0" applyFont="1" applyFill="1" applyBorder="1" applyAlignment="1">
      <alignment horizontal="center" vertical="center"/>
    </xf>
    <xf numFmtId="0" fontId="17" fillId="0" borderId="54" xfId="0" applyFont="1" applyFill="1" applyBorder="1" applyAlignment="1">
      <alignment horizontal="center" vertical="center"/>
    </xf>
    <xf numFmtId="37" fontId="17" fillId="4" borderId="2" xfId="9" applyNumberFormat="1" applyFont="1" applyFill="1" applyBorder="1" applyAlignment="1">
      <alignment horizontal="center" vertical="center"/>
    </xf>
    <xf numFmtId="37" fontId="17" fillId="4" borderId="4" xfId="9" applyNumberFormat="1" applyFont="1" applyFill="1" applyBorder="1" applyAlignment="1">
      <alignment horizontal="center" vertical="center"/>
    </xf>
    <xf numFmtId="3" fontId="17" fillId="0" borderId="5" xfId="0" applyNumberFormat="1" applyFont="1" applyFill="1" applyBorder="1" applyAlignment="1">
      <alignment horizontal="center" vertical="center" wrapText="1"/>
    </xf>
    <xf numFmtId="4" fontId="17" fillId="4" borderId="3" xfId="10" applyNumberFormat="1" applyFont="1" applyFill="1" applyBorder="1" applyAlignment="1">
      <alignment horizontal="center" vertical="center" wrapText="1"/>
    </xf>
    <xf numFmtId="172" fontId="17" fillId="0" borderId="1" xfId="5" applyNumberFormat="1" applyFont="1" applyBorder="1" applyAlignment="1">
      <alignment horizontal="center" vertical="center" wrapText="1"/>
    </xf>
    <xf numFmtId="175" fontId="17" fillId="0" borderId="54" xfId="5" applyNumberFormat="1" applyFont="1" applyFill="1" applyBorder="1" applyAlignment="1">
      <alignment horizontal="center" vertical="center"/>
    </xf>
    <xf numFmtId="3" fontId="17" fillId="4" borderId="1" xfId="0" applyNumberFormat="1" applyFont="1" applyFill="1" applyBorder="1" applyAlignment="1">
      <alignment horizontal="center" vertical="center" wrapText="1"/>
    </xf>
    <xf numFmtId="3" fontId="17" fillId="8" borderId="1" xfId="10" applyNumberFormat="1" applyFont="1" applyFill="1" applyBorder="1" applyAlignment="1">
      <alignment horizontal="center" vertical="center" wrapText="1"/>
    </xf>
    <xf numFmtId="3" fontId="17" fillId="2" borderId="2" xfId="1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2" fontId="17" fillId="2" borderId="3" xfId="10" applyNumberFormat="1" applyFont="1" applyFill="1" applyBorder="1" applyAlignment="1">
      <alignment horizontal="center" vertical="center" wrapText="1"/>
    </xf>
    <xf numFmtId="3" fontId="17" fillId="0" borderId="1" xfId="10" applyNumberFormat="1" applyFont="1" applyFill="1" applyBorder="1" applyAlignment="1">
      <alignment horizontal="center" vertical="center" wrapText="1"/>
    </xf>
    <xf numFmtId="175" fontId="17" fillId="4" borderId="1" xfId="3" applyNumberFormat="1" applyFont="1" applyFill="1" applyBorder="1" applyAlignment="1">
      <alignment horizontal="center" vertical="center"/>
    </xf>
    <xf numFmtId="4" fontId="17" fillId="2" borderId="5" xfId="10" applyNumberFormat="1" applyFont="1" applyFill="1" applyBorder="1" applyAlignment="1">
      <alignment horizontal="center" vertical="center" wrapText="1"/>
    </xf>
    <xf numFmtId="3" fontId="17" fillId="0" borderId="3" xfId="0" applyNumberFormat="1" applyFont="1" applyFill="1" applyBorder="1" applyAlignment="1" applyProtection="1">
      <alignment horizontal="center" vertical="center" wrapText="1"/>
      <protection locked="0"/>
    </xf>
    <xf numFmtId="3" fontId="17" fillId="0" borderId="4" xfId="0" applyNumberFormat="1" applyFont="1" applyFill="1" applyBorder="1" applyAlignment="1">
      <alignment horizontal="center" vertical="center" wrapText="1"/>
    </xf>
    <xf numFmtId="4" fontId="17" fillId="0" borderId="1" xfId="0" applyNumberFormat="1" applyFont="1" applyFill="1" applyBorder="1" applyAlignment="1" applyProtection="1">
      <alignment horizontal="center" vertical="center" wrapText="1"/>
      <protection locked="0"/>
    </xf>
    <xf numFmtId="4" fontId="17" fillId="2" borderId="1" xfId="10" applyNumberFormat="1" applyFont="1" applyFill="1" applyBorder="1" applyAlignment="1">
      <alignment horizontal="center" vertical="center" wrapText="1"/>
    </xf>
    <xf numFmtId="9" fontId="17" fillId="0" borderId="3" xfId="23"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3" fontId="17" fillId="0" borderId="1" xfId="0" applyNumberFormat="1" applyFont="1" applyFill="1" applyBorder="1" applyAlignment="1">
      <alignment horizontal="center" vertical="center"/>
    </xf>
    <xf numFmtId="9" fontId="17" fillId="0" borderId="5" xfId="23" applyFont="1" applyFill="1" applyBorder="1" applyAlignment="1" applyProtection="1">
      <alignment horizontal="center" vertical="center" wrapText="1"/>
      <protection locked="0"/>
    </xf>
    <xf numFmtId="3" fontId="17" fillId="0" borderId="3" xfId="10" applyNumberFormat="1" applyFont="1" applyFill="1" applyBorder="1" applyAlignment="1">
      <alignment horizontal="center" vertical="center" wrapText="1"/>
    </xf>
    <xf numFmtId="172" fontId="17" fillId="0" borderId="5" xfId="5" applyNumberFormat="1" applyFont="1" applyBorder="1" applyAlignment="1">
      <alignment horizontal="center" vertical="center" wrapText="1"/>
    </xf>
    <xf numFmtId="172" fontId="17" fillId="0" borderId="54" xfId="0" applyNumberFormat="1" applyFont="1" applyFill="1" applyBorder="1" applyAlignment="1">
      <alignment horizontal="center" vertical="center"/>
    </xf>
    <xf numFmtId="3" fontId="17" fillId="2" borderId="1" xfId="10" applyNumberFormat="1" applyFont="1" applyFill="1" applyBorder="1" applyAlignment="1">
      <alignment horizontal="center" vertical="center" wrapText="1"/>
    </xf>
    <xf numFmtId="3" fontId="17" fillId="0" borderId="56"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xf>
    <xf numFmtId="2" fontId="17" fillId="0" borderId="54" xfId="0" applyNumberFormat="1" applyFont="1" applyFill="1" applyBorder="1" applyAlignment="1">
      <alignment horizontal="center" vertical="center"/>
    </xf>
    <xf numFmtId="4" fontId="17" fillId="2" borderId="2" xfId="10" applyNumberFormat="1" applyFont="1" applyFill="1" applyBorder="1" applyAlignment="1">
      <alignment horizontal="center" vertical="center" wrapText="1"/>
    </xf>
    <xf numFmtId="4" fontId="17" fillId="0" borderId="54" xfId="0" applyNumberFormat="1" applyFont="1" applyFill="1" applyBorder="1" applyAlignment="1">
      <alignment horizontal="center" vertical="center"/>
    </xf>
    <xf numFmtId="9" fontId="17" fillId="2" borderId="2" xfId="23"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9" fontId="17" fillId="0" borderId="1" xfId="23" applyFont="1" applyFill="1" applyBorder="1" applyAlignment="1">
      <alignment horizontal="center" vertical="center" wrapText="1"/>
    </xf>
    <xf numFmtId="9" fontId="17" fillId="0" borderId="58" xfId="23" applyFont="1" applyFill="1" applyBorder="1" applyAlignment="1">
      <alignment horizontal="center" vertical="center"/>
    </xf>
    <xf numFmtId="4" fontId="17" fillId="0" borderId="2" xfId="10" applyNumberFormat="1" applyFont="1" applyFill="1" applyBorder="1" applyAlignment="1">
      <alignment horizontal="center" vertical="center" wrapText="1"/>
    </xf>
    <xf numFmtId="4" fontId="17" fillId="0" borderId="53" xfId="0" applyNumberFormat="1" applyFont="1" applyFill="1" applyBorder="1" applyAlignment="1">
      <alignment horizontal="center" vertical="center" wrapText="1"/>
    </xf>
    <xf numFmtId="0" fontId="17" fillId="0" borderId="5" xfId="0" applyFont="1" applyFill="1" applyBorder="1" applyAlignment="1">
      <alignment horizontal="center" vertical="center"/>
    </xf>
    <xf numFmtId="175" fontId="17" fillId="0" borderId="7" xfId="5" applyNumberFormat="1" applyFont="1" applyFill="1" applyBorder="1" applyAlignment="1">
      <alignment horizontal="center" vertical="center"/>
    </xf>
    <xf numFmtId="4" fontId="17" fillId="4"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171" fontId="17" fillId="4" borderId="1" xfId="0" applyNumberFormat="1" applyFont="1" applyFill="1" applyBorder="1" applyAlignment="1">
      <alignment horizontal="center" vertical="center"/>
    </xf>
    <xf numFmtId="177" fontId="17" fillId="4" borderId="1" xfId="0" applyNumberFormat="1" applyFont="1" applyFill="1" applyBorder="1" applyAlignment="1">
      <alignment horizontal="center" vertical="center"/>
    </xf>
    <xf numFmtId="3" fontId="17" fillId="4" borderId="1" xfId="0" applyNumberFormat="1" applyFont="1" applyFill="1" applyBorder="1" applyAlignment="1">
      <alignment horizontal="center" vertical="center"/>
    </xf>
    <xf numFmtId="179" fontId="17" fillId="4" borderId="1" xfId="9" applyNumberFormat="1" applyFont="1" applyFill="1" applyBorder="1" applyAlignment="1">
      <alignment horizontal="center" vertical="center"/>
    </xf>
    <xf numFmtId="175" fontId="17" fillId="0" borderId="1" xfId="5" applyNumberFormat="1" applyFont="1" applyFill="1" applyBorder="1" applyAlignment="1">
      <alignment horizontal="center" vertical="center"/>
    </xf>
    <xf numFmtId="3" fontId="17" fillId="0" borderId="5"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172" fontId="17" fillId="0" borderId="51" xfId="0" applyNumberFormat="1" applyFont="1" applyBorder="1" applyAlignment="1">
      <alignment horizontal="center" vertical="center" wrapText="1"/>
    </xf>
    <xf numFmtId="172" fontId="17" fillId="0" borderId="1" xfId="0" applyNumberFormat="1" applyFont="1" applyBorder="1" applyAlignment="1">
      <alignment horizontal="center" vertical="center" wrapText="1"/>
    </xf>
    <xf numFmtId="3" fontId="17" fillId="0" borderId="12" xfId="0" applyNumberFormat="1" applyFont="1" applyFill="1" applyBorder="1" applyAlignment="1">
      <alignment horizontal="center" vertical="center" wrapText="1"/>
    </xf>
    <xf numFmtId="3" fontId="36" fillId="0" borderId="52" xfId="0" applyNumberFormat="1" applyFont="1" applyFill="1" applyBorder="1" applyAlignment="1">
      <alignment horizontal="center" vertical="center" wrapText="1"/>
    </xf>
    <xf numFmtId="3" fontId="36" fillId="0" borderId="54" xfId="0" applyNumberFormat="1" applyFont="1" applyBorder="1" applyAlignment="1">
      <alignment horizontal="center" vertical="center" wrapText="1"/>
    </xf>
    <xf numFmtId="175" fontId="36" fillId="0" borderId="55" xfId="5" applyNumberFormat="1" applyFont="1" applyFill="1" applyBorder="1" applyAlignment="1">
      <alignment horizontal="center" vertical="center"/>
    </xf>
    <xf numFmtId="0" fontId="36" fillId="0" borderId="54" xfId="0" applyFont="1" applyFill="1" applyBorder="1" applyAlignment="1">
      <alignment horizontal="center" vertical="center"/>
    </xf>
    <xf numFmtId="0" fontId="36" fillId="0" borderId="3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9" xfId="0" applyFont="1" applyFill="1" applyBorder="1" applyAlignment="1">
      <alignment horizontal="center" vertical="center"/>
    </xf>
    <xf numFmtId="37" fontId="36" fillId="4" borderId="1" xfId="9" applyNumberFormat="1" applyFont="1" applyFill="1" applyBorder="1" applyAlignment="1">
      <alignment horizontal="center" vertical="center"/>
    </xf>
    <xf numFmtId="0" fontId="36" fillId="0" borderId="56" xfId="0" applyFont="1" applyFill="1" applyBorder="1" applyAlignment="1">
      <alignment horizontal="center" vertical="center"/>
    </xf>
    <xf numFmtId="3" fontId="36" fillId="0" borderId="36" xfId="0" applyNumberFormat="1" applyFont="1" applyFill="1" applyBorder="1" applyAlignment="1">
      <alignment horizontal="center" vertical="center"/>
    </xf>
    <xf numFmtId="3" fontId="36" fillId="2" borderId="54" xfId="10" applyNumberFormat="1" applyFont="1" applyFill="1" applyBorder="1" applyAlignment="1">
      <alignment horizontal="center" vertical="center" wrapText="1"/>
    </xf>
    <xf numFmtId="3" fontId="36" fillId="0" borderId="54" xfId="0" applyNumberFormat="1" applyFont="1" applyFill="1" applyBorder="1" applyAlignment="1">
      <alignment horizontal="center" vertical="center" wrapText="1"/>
    </xf>
    <xf numFmtId="175" fontId="36" fillId="0" borderId="54" xfId="5" applyNumberFormat="1" applyFont="1" applyFill="1" applyBorder="1" applyAlignment="1">
      <alignment horizontal="center" vertical="center"/>
    </xf>
    <xf numFmtId="3" fontId="36" fillId="0" borderId="46" xfId="0" applyNumberFormat="1" applyFont="1" applyFill="1" applyBorder="1" applyAlignment="1">
      <alignment horizontal="center" vertical="center" wrapText="1"/>
    </xf>
    <xf numFmtId="9" fontId="36" fillId="0" borderId="56" xfId="23" applyFont="1" applyFill="1" applyBorder="1" applyAlignment="1">
      <alignment horizontal="center" vertical="center"/>
    </xf>
    <xf numFmtId="9" fontId="36" fillId="0" borderId="58" xfId="0" applyNumberFormat="1" applyFont="1" applyFill="1" applyBorder="1" applyAlignment="1">
      <alignment horizontal="center" vertical="center"/>
    </xf>
    <xf numFmtId="172" fontId="36" fillId="0" borderId="54" xfId="0" applyNumberFormat="1" applyFont="1" applyBorder="1" applyAlignment="1">
      <alignment horizontal="center" vertical="center" wrapText="1"/>
    </xf>
    <xf numFmtId="3" fontId="36" fillId="0" borderId="37" xfId="0" applyNumberFormat="1" applyFont="1" applyFill="1" applyBorder="1" applyAlignment="1">
      <alignment horizontal="center" vertical="center"/>
    </xf>
    <xf numFmtId="175" fontId="36" fillId="0" borderId="54" xfId="0" applyNumberFormat="1" applyFont="1" applyFill="1" applyBorder="1" applyAlignment="1">
      <alignment horizontal="center" vertical="center"/>
    </xf>
    <xf numFmtId="9" fontId="36" fillId="2" borderId="57" xfId="23" applyFont="1" applyFill="1" applyBorder="1" applyAlignment="1">
      <alignment horizontal="center" vertical="center" wrapText="1"/>
    </xf>
    <xf numFmtId="175" fontId="36" fillId="0" borderId="46" xfId="5" applyNumberFormat="1" applyFont="1" applyFill="1" applyBorder="1" applyAlignment="1">
      <alignment horizontal="center" vertical="center"/>
    </xf>
    <xf numFmtId="4" fontId="36" fillId="4" borderId="3" xfId="10" applyNumberFormat="1" applyFont="1" applyFill="1" applyBorder="1" applyAlignment="1">
      <alignment horizontal="center" vertical="center" wrapText="1"/>
    </xf>
    <xf numFmtId="3" fontId="36" fillId="4" borderId="1" xfId="0" applyNumberFormat="1" applyFont="1" applyFill="1" applyBorder="1" applyAlignment="1">
      <alignment horizontal="center" vertical="center" wrapText="1"/>
    </xf>
    <xf numFmtId="3" fontId="36" fillId="8" borderId="1" xfId="10" applyNumberFormat="1" applyFont="1" applyFill="1" applyBorder="1" applyAlignment="1">
      <alignment horizontal="center" vertical="center" wrapText="1"/>
    </xf>
    <xf numFmtId="3" fontId="36" fillId="4" borderId="2" xfId="0" applyNumberFormat="1" applyFont="1" applyFill="1" applyBorder="1" applyAlignment="1">
      <alignment horizontal="center" vertical="center" wrapText="1"/>
    </xf>
    <xf numFmtId="3" fontId="36" fillId="0" borderId="1" xfId="10" applyNumberFormat="1" applyFont="1" applyFill="1" applyBorder="1" applyAlignment="1">
      <alignment horizontal="center" vertical="center" wrapText="1"/>
    </xf>
    <xf numFmtId="3" fontId="36" fillId="8" borderId="1" xfId="0" applyNumberFormat="1" applyFont="1" applyFill="1" applyBorder="1" applyAlignment="1">
      <alignment horizontal="center" vertical="center" wrapText="1"/>
    </xf>
    <xf numFmtId="3" fontId="36" fillId="4" borderId="4" xfId="0" applyNumberFormat="1" applyFont="1" applyFill="1" applyBorder="1" applyAlignment="1">
      <alignment horizontal="center" vertical="center" wrapText="1"/>
    </xf>
    <xf numFmtId="3" fontId="36" fillId="0" borderId="1" xfId="0" applyNumberFormat="1" applyFont="1" applyFill="1" applyBorder="1" applyAlignment="1">
      <alignment horizontal="center" vertical="center" wrapText="1"/>
    </xf>
    <xf numFmtId="0" fontId="0" fillId="0" borderId="0" xfId="0" applyAlignment="1">
      <alignment wrapText="1"/>
    </xf>
    <xf numFmtId="0" fontId="28" fillId="6" borderId="19" xfId="19" applyFont="1" applyFill="1" applyBorder="1" applyAlignment="1">
      <alignment vertical="center" wrapText="1"/>
    </xf>
    <xf numFmtId="0" fontId="38" fillId="0" borderId="3" xfId="0" applyFont="1" applyFill="1" applyBorder="1" applyAlignment="1">
      <alignment horizontal="center" vertical="center" wrapText="1"/>
    </xf>
    <xf numFmtId="0" fontId="38" fillId="0" borderId="5" xfId="0" applyFont="1" applyFill="1" applyBorder="1" applyAlignment="1">
      <alignment horizontal="center" vertical="center" wrapText="1"/>
    </xf>
    <xf numFmtId="170" fontId="38" fillId="0" borderId="4" xfId="0" applyNumberFormat="1" applyFont="1" applyFill="1" applyBorder="1" applyAlignment="1">
      <alignment horizontal="center" vertical="center" wrapText="1"/>
    </xf>
    <xf numFmtId="174" fontId="0" fillId="0" borderId="0" xfId="0" applyNumberFormat="1"/>
    <xf numFmtId="181" fontId="0" fillId="0" borderId="0" xfId="0" applyNumberFormat="1"/>
    <xf numFmtId="0" fontId="2" fillId="6" borderId="20" xfId="19" applyFont="1" applyFill="1" applyBorder="1" applyAlignment="1">
      <alignment horizontal="center" vertical="center" wrapText="1"/>
    </xf>
    <xf numFmtId="0" fontId="2" fillId="6" borderId="4" xfId="19" applyFont="1" applyFill="1" applyBorder="1" applyAlignment="1">
      <alignment horizontal="center" vertical="center" wrapText="1"/>
    </xf>
    <xf numFmtId="0" fontId="2" fillId="6" borderId="13" xfId="19" applyFont="1" applyFill="1" applyBorder="1" applyAlignment="1">
      <alignment horizontal="center" vertical="center" wrapText="1"/>
    </xf>
    <xf numFmtId="0" fontId="2" fillId="5" borderId="4" xfId="16" applyFont="1" applyFill="1" applyBorder="1" applyAlignment="1">
      <alignment horizontal="center" vertical="center" wrapText="1"/>
    </xf>
    <xf numFmtId="175" fontId="8" fillId="0" borderId="1" xfId="5" applyNumberFormat="1" applyFont="1" applyBorder="1" applyAlignment="1">
      <alignment horizontal="center" vertical="center"/>
    </xf>
    <xf numFmtId="175" fontId="8" fillId="0" borderId="1" xfId="5" applyNumberFormat="1" applyFont="1" applyBorder="1" applyAlignment="1">
      <alignment horizontal="left" vertical="center"/>
    </xf>
    <xf numFmtId="0" fontId="8" fillId="10" borderId="1" xfId="5" applyNumberFormat="1" applyFont="1" applyFill="1" applyBorder="1" applyAlignment="1">
      <alignment horizontal="center" vertical="center"/>
    </xf>
    <xf numFmtId="175" fontId="8" fillId="0" borderId="25" xfId="5" applyNumberFormat="1" applyFont="1" applyBorder="1" applyAlignment="1">
      <alignment horizontal="left" vertical="center"/>
    </xf>
    <xf numFmtId="37" fontId="17" fillId="4" borderId="1" xfId="10" applyNumberFormat="1" applyFont="1" applyFill="1" applyBorder="1" applyAlignment="1">
      <alignment horizontal="center" vertical="center"/>
    </xf>
    <xf numFmtId="175" fontId="36" fillId="0" borderId="5" xfId="5" applyNumberFormat="1" applyFont="1" applyFill="1" applyBorder="1" applyAlignment="1" applyProtection="1">
      <alignment horizontal="center" vertical="center"/>
      <protection locked="0"/>
    </xf>
    <xf numFmtId="37" fontId="17" fillId="4" borderId="4" xfId="10" applyNumberFormat="1" applyFont="1" applyFill="1" applyBorder="1" applyAlignment="1">
      <alignment horizontal="center" vertical="center"/>
    </xf>
    <xf numFmtId="175" fontId="36" fillId="0" borderId="12" xfId="5" applyNumberFormat="1" applyFont="1" applyFill="1" applyBorder="1" applyAlignment="1" applyProtection="1">
      <alignment horizontal="center" vertical="center"/>
      <protection locked="0"/>
    </xf>
    <xf numFmtId="9" fontId="17" fillId="0" borderId="3" xfId="21" applyFont="1" applyFill="1" applyBorder="1" applyAlignment="1">
      <alignment horizontal="center" vertical="center" wrapText="1"/>
    </xf>
    <xf numFmtId="175" fontId="36" fillId="0" borderId="60" xfId="5" applyNumberFormat="1" applyFont="1" applyFill="1" applyBorder="1" applyAlignment="1" applyProtection="1">
      <alignment horizontal="center" vertical="center"/>
      <protection locked="0"/>
    </xf>
    <xf numFmtId="175" fontId="36" fillId="0" borderId="1" xfId="5" applyNumberFormat="1" applyFont="1" applyFill="1" applyBorder="1" applyAlignment="1" applyProtection="1">
      <alignment horizontal="center" vertical="center"/>
      <protection locked="0"/>
    </xf>
    <xf numFmtId="37" fontId="17" fillId="0" borderId="1" xfId="10" applyNumberFormat="1" applyFont="1" applyFill="1" applyBorder="1" applyAlignment="1">
      <alignment horizontal="center" vertical="center"/>
    </xf>
    <xf numFmtId="9" fontId="17" fillId="0" borderId="5" xfId="21" applyFont="1" applyFill="1" applyBorder="1" applyAlignment="1">
      <alignment horizontal="center" vertical="center" wrapText="1"/>
    </xf>
    <xf numFmtId="3" fontId="36" fillId="4" borderId="1" xfId="0" applyNumberFormat="1" applyFont="1" applyFill="1" applyBorder="1" applyAlignment="1" applyProtection="1">
      <alignment horizontal="center" vertical="center" wrapText="1"/>
      <protection locked="0"/>
    </xf>
    <xf numFmtId="3" fontId="36" fillId="4" borderId="1" xfId="0" applyNumberFormat="1" applyFont="1" applyFill="1" applyBorder="1" applyAlignment="1" applyProtection="1">
      <alignment horizontal="center" vertical="center"/>
      <protection locked="0"/>
    </xf>
    <xf numFmtId="3" fontId="36" fillId="0" borderId="1" xfId="0" applyNumberFormat="1" applyFont="1" applyFill="1" applyBorder="1" applyAlignment="1" applyProtection="1">
      <alignment horizontal="center" vertical="center" wrapText="1"/>
      <protection locked="0"/>
    </xf>
    <xf numFmtId="0" fontId="2" fillId="5" borderId="14" xfId="16" applyFont="1" applyFill="1" applyBorder="1" applyAlignment="1">
      <alignment vertical="center" wrapText="1"/>
    </xf>
    <xf numFmtId="0" fontId="2" fillId="5" borderId="16" xfId="16" applyFont="1" applyFill="1" applyBorder="1" applyAlignment="1">
      <alignment vertical="center" wrapText="1"/>
    </xf>
    <xf numFmtId="10" fontId="37" fillId="9" borderId="25" xfId="0" applyNumberFormat="1" applyFont="1" applyFill="1" applyBorder="1" applyAlignment="1" applyProtection="1">
      <alignment vertical="center"/>
      <protection locked="0"/>
    </xf>
    <xf numFmtId="10" fontId="4" fillId="0" borderId="1" xfId="0" applyNumberFormat="1" applyFont="1" applyFill="1" applyBorder="1" applyAlignment="1">
      <alignment horizontal="center" vertical="center"/>
    </xf>
    <xf numFmtId="175" fontId="8" fillId="10" borderId="1" xfId="5" applyNumberFormat="1" applyFont="1" applyFill="1" applyBorder="1" applyAlignment="1">
      <alignment vertical="center"/>
    </xf>
    <xf numFmtId="175" fontId="8" fillId="0" borderId="1" xfId="5" applyNumberFormat="1" applyFont="1" applyBorder="1" applyAlignment="1">
      <alignment vertical="center"/>
    </xf>
    <xf numFmtId="167" fontId="8" fillId="0" borderId="1" xfId="5" applyNumberFormat="1" applyFont="1" applyBorder="1" applyAlignment="1">
      <alignment vertical="center"/>
    </xf>
    <xf numFmtId="10" fontId="39" fillId="4" borderId="1" xfId="23" applyNumberFormat="1" applyFont="1" applyFill="1" applyBorder="1" applyAlignment="1">
      <alignment horizontal="center" vertical="center"/>
    </xf>
    <xf numFmtId="3" fontId="36" fillId="0" borderId="18" xfId="0" applyNumberFormat="1" applyFont="1" applyFill="1" applyBorder="1" applyAlignment="1">
      <alignment horizontal="center" vertical="center" wrapText="1"/>
    </xf>
    <xf numFmtId="0" fontId="36" fillId="0" borderId="19" xfId="0" applyFont="1" applyFill="1" applyBorder="1" applyAlignment="1">
      <alignment horizontal="center" vertical="center"/>
    </xf>
    <xf numFmtId="3" fontId="36" fillId="0" borderId="19" xfId="0" applyNumberFormat="1" applyFont="1" applyBorder="1" applyAlignment="1">
      <alignment horizontal="center" vertical="center" wrapText="1"/>
    </xf>
    <xf numFmtId="3" fontId="36" fillId="2" borderId="19" xfId="10" applyNumberFormat="1" applyFont="1" applyFill="1" applyBorder="1" applyAlignment="1">
      <alignment horizontal="center" vertical="center" wrapText="1"/>
    </xf>
    <xf numFmtId="37" fontId="36" fillId="4" borderId="22" xfId="10" applyNumberFormat="1" applyFont="1" applyFill="1" applyBorder="1" applyAlignment="1">
      <alignment horizontal="center" vertical="center"/>
    </xf>
    <xf numFmtId="9" fontId="36" fillId="0" borderId="18" xfId="23" applyFont="1" applyFill="1" applyBorder="1" applyAlignment="1">
      <alignment horizontal="center" vertical="center"/>
    </xf>
    <xf numFmtId="4" fontId="36" fillId="0" borderId="18" xfId="0" applyNumberFormat="1" applyFont="1" applyFill="1" applyBorder="1" applyAlignment="1">
      <alignment horizontal="center" vertical="center" wrapText="1"/>
    </xf>
    <xf numFmtId="4" fontId="36" fillId="2" borderId="19" xfId="10" applyNumberFormat="1" applyFont="1" applyFill="1" applyBorder="1" applyAlignment="1">
      <alignment horizontal="center" vertical="center" wrapText="1"/>
    </xf>
    <xf numFmtId="9" fontId="36" fillId="0" borderId="18" xfId="23" applyFont="1" applyFill="1" applyBorder="1" applyAlignment="1">
      <alignment horizontal="center" vertical="center" wrapText="1"/>
    </xf>
    <xf numFmtId="3" fontId="36" fillId="10" borderId="18" xfId="0" applyNumberFormat="1" applyFont="1" applyFill="1" applyBorder="1" applyAlignment="1">
      <alignment horizontal="center" vertical="center" wrapText="1"/>
    </xf>
    <xf numFmtId="3" fontId="36" fillId="10" borderId="19" xfId="0" applyNumberFormat="1" applyFont="1" applyFill="1" applyBorder="1" applyAlignment="1">
      <alignment horizontal="center" vertical="center" wrapText="1"/>
    </xf>
    <xf numFmtId="0" fontId="36" fillId="10" borderId="19" xfId="0" applyFont="1" applyFill="1" applyBorder="1" applyAlignment="1">
      <alignment horizontal="center" vertical="center"/>
    </xf>
    <xf numFmtId="3" fontId="36" fillId="10" borderId="19" xfId="10" applyNumberFormat="1" applyFont="1" applyFill="1" applyBorder="1" applyAlignment="1">
      <alignment horizontal="center" vertical="center" wrapText="1"/>
    </xf>
    <xf numFmtId="37" fontId="36" fillId="10" borderId="22" xfId="10" applyNumberFormat="1" applyFont="1" applyFill="1" applyBorder="1" applyAlignment="1">
      <alignment horizontal="center" vertical="center"/>
    </xf>
    <xf numFmtId="9" fontId="36" fillId="2" borderId="18" xfId="23" applyFont="1" applyFill="1" applyBorder="1" applyAlignment="1">
      <alignment horizontal="center" vertical="center" wrapText="1"/>
    </xf>
    <xf numFmtId="37" fontId="36" fillId="4" borderId="20" xfId="10" applyNumberFormat="1" applyFont="1" applyFill="1" applyBorder="1" applyAlignment="1">
      <alignment horizontal="center" vertical="center"/>
    </xf>
    <xf numFmtId="3" fontId="17" fillId="0" borderId="19"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54" xfId="0" applyBorder="1"/>
    <xf numFmtId="0" fontId="38" fillId="0" borderId="10" xfId="0" applyFont="1" applyFill="1" applyBorder="1" applyAlignment="1">
      <alignment vertical="center" wrapText="1"/>
    </xf>
    <xf numFmtId="0" fontId="38" fillId="0" borderId="0" xfId="0" applyFont="1" applyFill="1" applyBorder="1" applyAlignment="1">
      <alignment vertical="center" wrapText="1"/>
    </xf>
    <xf numFmtId="0" fontId="0" fillId="0" borderId="5" xfId="0" applyBorder="1"/>
    <xf numFmtId="0" fontId="0" fillId="0" borderId="1" xfId="0" applyBorder="1"/>
    <xf numFmtId="170" fontId="38" fillId="0" borderId="1" xfId="0" applyNumberFormat="1" applyFont="1" applyFill="1" applyBorder="1" applyAlignment="1">
      <alignment horizontal="center" vertical="center" wrapText="1"/>
    </xf>
    <xf numFmtId="176" fontId="4" fillId="0" borderId="1" xfId="5" applyNumberFormat="1" applyFont="1" applyBorder="1" applyAlignment="1">
      <alignment horizontal="center" vertical="center"/>
    </xf>
    <xf numFmtId="176" fontId="4" fillId="0" borderId="2" xfId="5" applyNumberFormat="1" applyFont="1" applyBorder="1" applyAlignment="1">
      <alignment horizontal="center" vertical="center"/>
    </xf>
    <xf numFmtId="0" fontId="0" fillId="0" borderId="2" xfId="0" applyBorder="1"/>
    <xf numFmtId="0" fontId="11" fillId="0" borderId="0" xfId="0" applyFont="1" applyBorder="1" applyAlignment="1">
      <alignment horizontal="center" vertical="center"/>
    </xf>
    <xf numFmtId="3" fontId="5" fillId="0" borderId="53" xfId="0" applyNumberFormat="1" applyFont="1" applyBorder="1" applyAlignment="1">
      <alignment horizontal="center" vertical="center"/>
    </xf>
    <xf numFmtId="3" fontId="5" fillId="0" borderId="0" xfId="0" applyNumberFormat="1" applyFont="1" applyBorder="1" applyAlignment="1">
      <alignment horizontal="center" vertical="center"/>
    </xf>
    <xf numFmtId="9" fontId="2" fillId="5" borderId="63" xfId="21" applyFont="1" applyFill="1" applyBorder="1" applyAlignment="1">
      <alignment horizontal="center" vertical="center" wrapText="1"/>
    </xf>
    <xf numFmtId="10" fontId="2" fillId="5" borderId="25" xfId="16" applyNumberFormat="1" applyFont="1" applyFill="1" applyBorder="1" applyAlignment="1">
      <alignment horizontal="center" vertical="center" wrapText="1"/>
    </xf>
    <xf numFmtId="0" fontId="4" fillId="2" borderId="0" xfId="16" applyFont="1" applyFill="1" applyBorder="1" applyAlignment="1">
      <alignment vertical="center"/>
    </xf>
    <xf numFmtId="178" fontId="35" fillId="0" borderId="0" xfId="0" applyNumberFormat="1" applyFont="1" applyFill="1" applyBorder="1" applyAlignment="1">
      <alignment horizontal="center" vertical="center"/>
    </xf>
    <xf numFmtId="0" fontId="13" fillId="2" borderId="0" xfId="16" applyFont="1" applyFill="1" applyBorder="1" applyAlignment="1">
      <alignment vertical="center"/>
    </xf>
    <xf numFmtId="0" fontId="2" fillId="0" borderId="0" xfId="16" applyFont="1" applyBorder="1" applyAlignment="1">
      <alignment vertical="center"/>
    </xf>
    <xf numFmtId="0" fontId="4" fillId="0" borderId="0" xfId="16" applyFill="1" applyBorder="1" applyAlignment="1">
      <alignment horizontal="left" vertical="center"/>
    </xf>
    <xf numFmtId="10" fontId="4" fillId="0" borderId="0" xfId="16" applyNumberFormat="1" applyBorder="1" applyAlignment="1">
      <alignment vertical="center"/>
    </xf>
    <xf numFmtId="0" fontId="4" fillId="0" borderId="10" xfId="16" applyBorder="1" applyAlignment="1">
      <alignment vertical="center"/>
    </xf>
    <xf numFmtId="0" fontId="2" fillId="5" borderId="25" xfId="16" applyFont="1" applyFill="1" applyBorder="1" applyAlignment="1">
      <alignment horizontal="center" vertical="center" wrapText="1"/>
    </xf>
    <xf numFmtId="178" fontId="4" fillId="0" borderId="3" xfId="0" applyNumberFormat="1" applyFont="1" applyFill="1" applyBorder="1" applyAlignment="1">
      <alignment horizontal="center" vertical="center"/>
    </xf>
    <xf numFmtId="9" fontId="4" fillId="0" borderId="3" xfId="0" applyNumberFormat="1" applyFont="1" applyFill="1" applyBorder="1" applyAlignment="1">
      <alignment horizontal="center" vertical="center"/>
    </xf>
    <xf numFmtId="0" fontId="5" fillId="4" borderId="1" xfId="0" applyFont="1" applyFill="1" applyBorder="1" applyAlignment="1">
      <alignment horizontal="center" vertical="center"/>
    </xf>
    <xf numFmtId="175" fontId="5" fillId="0" borderId="1" xfId="5" applyNumberFormat="1" applyFont="1" applyFill="1" applyBorder="1" applyAlignment="1">
      <alignment vertical="center"/>
    </xf>
    <xf numFmtId="0" fontId="36" fillId="0" borderId="64" xfId="0" applyFont="1" applyFill="1" applyBorder="1" applyAlignment="1">
      <alignment horizontal="center" vertical="center"/>
    </xf>
    <xf numFmtId="37" fontId="36" fillId="4" borderId="8" xfId="9" applyNumberFormat="1" applyFont="1" applyFill="1" applyBorder="1" applyAlignment="1">
      <alignment horizontal="center" vertical="center"/>
    </xf>
    <xf numFmtId="175" fontId="36" fillId="0" borderId="64" xfId="5" applyNumberFormat="1" applyFont="1" applyFill="1" applyBorder="1" applyAlignment="1">
      <alignment horizontal="center" vertical="center"/>
    </xf>
    <xf numFmtId="3" fontId="36" fillId="2" borderId="64" xfId="10" applyNumberFormat="1" applyFont="1" applyFill="1" applyBorder="1" applyAlignment="1">
      <alignment horizontal="center" vertical="center" wrapText="1"/>
    </xf>
    <xf numFmtId="3" fontId="36" fillId="0" borderId="65" xfId="0" applyNumberFormat="1" applyFont="1" applyFill="1" applyBorder="1" applyAlignment="1">
      <alignment horizontal="center" vertical="center" wrapText="1"/>
    </xf>
    <xf numFmtId="9" fontId="36" fillId="0" borderId="52" xfId="23" applyFont="1" applyFill="1" applyBorder="1" applyAlignment="1">
      <alignment horizontal="center" vertical="center" wrapText="1"/>
    </xf>
    <xf numFmtId="9" fontId="36" fillId="2" borderId="66" xfId="23" applyFont="1" applyFill="1" applyBorder="1" applyAlignment="1">
      <alignment horizontal="center" vertical="center" wrapText="1"/>
    </xf>
    <xf numFmtId="175" fontId="36" fillId="0" borderId="65" xfId="5" applyNumberFormat="1" applyFont="1" applyFill="1" applyBorder="1" applyAlignment="1">
      <alignment horizontal="center" vertical="center"/>
    </xf>
    <xf numFmtId="4" fontId="36" fillId="4" borderId="17" xfId="10" applyNumberFormat="1" applyFont="1" applyFill="1" applyBorder="1" applyAlignment="1">
      <alignment horizontal="center" vertical="center" wrapText="1"/>
    </xf>
    <xf numFmtId="3" fontId="36" fillId="4" borderId="8" xfId="0" applyNumberFormat="1" applyFont="1" applyFill="1" applyBorder="1" applyAlignment="1">
      <alignment horizontal="center" vertical="center" wrapText="1"/>
    </xf>
    <xf numFmtId="3" fontId="36" fillId="8" borderId="8" xfId="10" applyNumberFormat="1" applyFont="1" applyFill="1" applyBorder="1" applyAlignment="1">
      <alignment horizontal="center" vertical="center" wrapText="1"/>
    </xf>
    <xf numFmtId="0" fontId="36" fillId="4" borderId="8" xfId="0" applyFont="1" applyFill="1" applyBorder="1" applyAlignment="1">
      <alignment horizontal="center" vertical="center"/>
    </xf>
    <xf numFmtId="3" fontId="36" fillId="4" borderId="39" xfId="0" applyNumberFormat="1" applyFont="1" applyFill="1" applyBorder="1" applyAlignment="1">
      <alignment horizontal="center" vertical="center" wrapText="1"/>
    </xf>
    <xf numFmtId="3" fontId="36" fillId="0" borderId="8" xfId="10" applyNumberFormat="1" applyFont="1" applyFill="1" applyBorder="1" applyAlignment="1">
      <alignment horizontal="center" vertical="center" wrapText="1"/>
    </xf>
    <xf numFmtId="175" fontId="36" fillId="4" borderId="8" xfId="3" applyNumberFormat="1" applyFont="1" applyFill="1" applyBorder="1" applyAlignment="1">
      <alignment horizontal="center" vertical="center"/>
    </xf>
    <xf numFmtId="0" fontId="36" fillId="4" borderId="17" xfId="0" applyFont="1" applyFill="1" applyBorder="1" applyAlignment="1">
      <alignment horizontal="center" vertical="center"/>
    </xf>
    <xf numFmtId="3" fontId="36" fillId="8" borderId="8" xfId="0" applyNumberFormat="1" applyFont="1" applyFill="1" applyBorder="1" applyAlignment="1">
      <alignment horizontal="center" vertical="center" wrapText="1"/>
    </xf>
    <xf numFmtId="3" fontId="36" fillId="4" borderId="50" xfId="0" applyNumberFormat="1" applyFont="1" applyFill="1" applyBorder="1" applyAlignment="1">
      <alignment horizontal="center" vertical="center" wrapText="1"/>
    </xf>
    <xf numFmtId="3" fontId="36" fillId="0" borderId="8" xfId="0" applyNumberFormat="1" applyFont="1" applyFill="1" applyBorder="1" applyAlignment="1">
      <alignment horizontal="center" vertical="center" wrapText="1"/>
    </xf>
    <xf numFmtId="10" fontId="36" fillId="4" borderId="18" xfId="21" applyNumberFormat="1" applyFont="1" applyFill="1" applyBorder="1" applyAlignment="1">
      <alignment horizontal="center" vertical="center"/>
    </xf>
    <xf numFmtId="10" fontId="36" fillId="4" borderId="11" xfId="21" applyNumberFormat="1" applyFont="1" applyFill="1" applyBorder="1" applyAlignment="1">
      <alignment horizontal="center" vertical="center"/>
    </xf>
    <xf numFmtId="10" fontId="36" fillId="4" borderId="49" xfId="21" applyNumberFormat="1" applyFont="1" applyFill="1" applyBorder="1" applyAlignment="1">
      <alignment horizontal="center" vertical="center"/>
    </xf>
    <xf numFmtId="10" fontId="36" fillId="4" borderId="59" xfId="21" applyNumberFormat="1" applyFont="1" applyFill="1" applyBorder="1" applyAlignment="1">
      <alignment horizontal="center" vertical="center"/>
    </xf>
    <xf numFmtId="0" fontId="36" fillId="4" borderId="19" xfId="0" applyFont="1" applyFill="1" applyBorder="1" applyAlignment="1">
      <alignment horizontal="center" vertical="center"/>
    </xf>
    <xf numFmtId="0" fontId="36" fillId="4" borderId="12" xfId="0" applyFont="1" applyFill="1" applyBorder="1" applyAlignment="1">
      <alignment horizontal="center" vertical="center"/>
    </xf>
    <xf numFmtId="10" fontId="36" fillId="4" borderId="19" xfId="21" applyNumberFormat="1" applyFont="1" applyFill="1" applyBorder="1" applyAlignment="1">
      <alignment horizontal="center" vertical="center"/>
    </xf>
    <xf numFmtId="9" fontId="36" fillId="4" borderId="59" xfId="21" applyFont="1" applyFill="1" applyBorder="1" applyAlignment="1">
      <alignment horizontal="center" vertical="center"/>
    </xf>
    <xf numFmtId="10" fontId="36" fillId="4" borderId="12" xfId="21" applyNumberFormat="1" applyFont="1" applyFill="1" applyBorder="1" applyAlignment="1">
      <alignment horizontal="center" vertical="center"/>
    </xf>
    <xf numFmtId="0" fontId="36" fillId="4" borderId="13" xfId="0" applyFont="1" applyFill="1" applyBorder="1" applyAlignment="1">
      <alignment horizontal="center" vertical="center"/>
    </xf>
    <xf numFmtId="9" fontId="36" fillId="4" borderId="59" xfId="21" applyNumberFormat="1" applyFont="1" applyFill="1" applyBorder="1" applyAlignment="1">
      <alignment horizontal="center" vertical="center"/>
    </xf>
    <xf numFmtId="10" fontId="36" fillId="4" borderId="16" xfId="21" applyNumberFormat="1" applyFont="1" applyFill="1" applyBorder="1" applyAlignment="1">
      <alignment horizontal="center" vertical="center"/>
    </xf>
    <xf numFmtId="10" fontId="36" fillId="4" borderId="45" xfId="21" applyNumberFormat="1" applyFont="1" applyFill="1" applyBorder="1" applyAlignment="1">
      <alignment horizontal="center" vertical="center"/>
    </xf>
    <xf numFmtId="0" fontId="2" fillId="0" borderId="5"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3" fontId="8" fillId="4" borderId="60" xfId="0" applyNumberFormat="1" applyFont="1" applyFill="1" applyBorder="1" applyAlignment="1">
      <alignment horizontal="center" vertical="center" wrapText="1"/>
    </xf>
    <xf numFmtId="0" fontId="38" fillId="4" borderId="5" xfId="0" applyFont="1" applyFill="1" applyBorder="1" applyAlignment="1">
      <alignment horizontal="center" vertical="center" wrapText="1"/>
    </xf>
    <xf numFmtId="0" fontId="0" fillId="4" borderId="5" xfId="0" applyFill="1" applyBorder="1"/>
    <xf numFmtId="3" fontId="8" fillId="4" borderId="5" xfId="0" applyNumberFormat="1" applyFont="1" applyFill="1" applyBorder="1" applyAlignment="1">
      <alignment horizontal="center" vertical="center" wrapText="1"/>
    </xf>
    <xf numFmtId="170" fontId="38" fillId="4" borderId="1" xfId="0" applyNumberFormat="1" applyFont="1" applyFill="1" applyBorder="1" applyAlignment="1">
      <alignment horizontal="center" vertical="center" wrapText="1"/>
    </xf>
    <xf numFmtId="0" fontId="0" fillId="4" borderId="1" xfId="0" applyFill="1" applyBorder="1"/>
    <xf numFmtId="3" fontId="5" fillId="4" borderId="1" xfId="0" applyNumberFormat="1" applyFont="1" applyFill="1" applyBorder="1" applyAlignment="1">
      <alignment horizontal="center" vertical="center" wrapText="1"/>
    </xf>
    <xf numFmtId="3" fontId="33" fillId="4" borderId="1" xfId="0" applyNumberFormat="1" applyFont="1" applyFill="1" applyBorder="1" applyAlignment="1">
      <alignment horizontal="center" vertical="center" wrapText="1"/>
    </xf>
    <xf numFmtId="3" fontId="8" fillId="4" borderId="50" xfId="0" applyNumberFormat="1" applyFont="1" applyFill="1" applyBorder="1" applyAlignment="1">
      <alignment horizontal="center" vertical="center" wrapText="1"/>
    </xf>
    <xf numFmtId="3" fontId="8" fillId="4" borderId="4" xfId="0" applyNumberFormat="1" applyFont="1" applyFill="1" applyBorder="1" applyAlignment="1">
      <alignment horizontal="center" vertical="center" wrapText="1"/>
    </xf>
    <xf numFmtId="170" fontId="38" fillId="4" borderId="4" xfId="0" applyNumberFormat="1" applyFont="1" applyFill="1" applyBorder="1" applyAlignment="1">
      <alignment horizontal="center" vertical="center" wrapText="1"/>
    </xf>
    <xf numFmtId="0" fontId="0" fillId="4" borderId="4" xfId="0" applyFill="1" applyBorder="1"/>
    <xf numFmtId="0" fontId="38" fillId="4" borderId="3" xfId="0" applyFont="1" applyFill="1" applyBorder="1" applyAlignment="1">
      <alignment horizontal="center" vertical="center" wrapText="1"/>
    </xf>
    <xf numFmtId="0" fontId="0" fillId="4" borderId="3" xfId="0" applyFill="1" applyBorder="1"/>
    <xf numFmtId="3" fontId="8" fillId="4" borderId="3" xfId="0" applyNumberFormat="1" applyFont="1" applyFill="1" applyBorder="1" applyAlignment="1">
      <alignment horizontal="center" vertical="center" wrapText="1"/>
    </xf>
    <xf numFmtId="9" fontId="30" fillId="4" borderId="3" xfId="23" applyFont="1" applyFill="1" applyBorder="1" applyAlignment="1">
      <alignment horizontal="center" vertical="center"/>
    </xf>
    <xf numFmtId="9" fontId="8" fillId="4" borderId="3" xfId="23" applyFont="1" applyFill="1" applyBorder="1" applyAlignment="1">
      <alignment horizontal="center" vertical="center" wrapText="1"/>
    </xf>
    <xf numFmtId="3" fontId="30" fillId="4" borderId="1" xfId="0" applyNumberFormat="1" applyFont="1" applyFill="1" applyBorder="1" applyAlignment="1">
      <alignment horizontal="center" vertical="center"/>
    </xf>
    <xf numFmtId="167" fontId="33" fillId="4" borderId="1" xfId="5" applyFont="1" applyFill="1" applyBorder="1" applyAlignment="1">
      <alignment horizontal="center" vertical="center" wrapText="1"/>
    </xf>
    <xf numFmtId="170" fontId="33" fillId="4" borderId="4" xfId="0" applyNumberFormat="1" applyFont="1" applyFill="1" applyBorder="1" applyAlignment="1">
      <alignment horizontal="center" vertical="center" wrapText="1"/>
    </xf>
    <xf numFmtId="170" fontId="8" fillId="4" borderId="4" xfId="0" applyNumberFormat="1" applyFont="1" applyFill="1" applyBorder="1" applyAlignment="1">
      <alignment horizontal="center" vertical="center" wrapText="1"/>
    </xf>
    <xf numFmtId="3" fontId="30" fillId="4" borderId="3" xfId="0" applyNumberFormat="1" applyFont="1" applyFill="1" applyBorder="1" applyAlignment="1">
      <alignment horizontal="center" vertical="center"/>
    </xf>
    <xf numFmtId="180" fontId="8" fillId="4" borderId="3" xfId="0" applyNumberFormat="1" applyFont="1" applyFill="1" applyBorder="1" applyAlignment="1">
      <alignment horizontal="center" vertical="center" wrapText="1"/>
    </xf>
    <xf numFmtId="180" fontId="8" fillId="4" borderId="5" xfId="0" applyNumberFormat="1" applyFont="1" applyFill="1" applyBorder="1" applyAlignment="1">
      <alignment horizontal="center" vertical="center" wrapText="1"/>
    </xf>
    <xf numFmtId="4" fontId="8" fillId="4" borderId="3" xfId="0" applyNumberFormat="1" applyFont="1" applyFill="1" applyBorder="1" applyAlignment="1">
      <alignment horizontal="center" vertical="center" wrapText="1"/>
    </xf>
    <xf numFmtId="3" fontId="30" fillId="4" borderId="25" xfId="0" applyNumberFormat="1" applyFont="1" applyFill="1" applyBorder="1" applyAlignment="1">
      <alignment horizontal="center" vertical="center"/>
    </xf>
    <xf numFmtId="3" fontId="5" fillId="4" borderId="4" xfId="0" applyNumberFormat="1" applyFont="1" applyFill="1" applyBorder="1" applyAlignment="1">
      <alignment horizontal="center" vertical="center" wrapText="1"/>
    </xf>
    <xf numFmtId="180" fontId="30" fillId="4" borderId="3" xfId="0" applyNumberFormat="1" applyFont="1" applyFill="1" applyBorder="1" applyAlignment="1">
      <alignment horizontal="center" vertical="center"/>
    </xf>
    <xf numFmtId="9" fontId="30" fillId="4" borderId="3" xfId="21" applyFont="1" applyFill="1" applyBorder="1" applyAlignment="1">
      <alignment horizontal="center" vertical="center"/>
    </xf>
    <xf numFmtId="9" fontId="8" fillId="4" borderId="3" xfId="21" applyFont="1" applyFill="1" applyBorder="1" applyAlignment="1">
      <alignment horizontal="center" vertical="center" wrapText="1"/>
    </xf>
    <xf numFmtId="170" fontId="38" fillId="0" borderId="62" xfId="0" applyNumberFormat="1" applyFont="1" applyFill="1" applyBorder="1" applyAlignment="1">
      <alignment horizontal="center" vertical="center" wrapText="1"/>
    </xf>
    <xf numFmtId="170" fontId="33" fillId="4" borderId="25" xfId="0" applyNumberFormat="1" applyFont="1" applyFill="1" applyBorder="1" applyAlignment="1">
      <alignment horizontal="center" vertical="center" wrapText="1"/>
    </xf>
    <xf numFmtId="170" fontId="33" fillId="4" borderId="5" xfId="0" applyNumberFormat="1" applyFont="1" applyFill="1" applyBorder="1" applyAlignment="1">
      <alignment horizontal="center" vertical="center" wrapText="1"/>
    </xf>
    <xf numFmtId="0" fontId="0" fillId="0" borderId="5" xfId="0" applyBorder="1" applyAlignment="1">
      <alignment vertical="center" wrapText="1"/>
    </xf>
    <xf numFmtId="170" fontId="33" fillId="4" borderId="1" xfId="0" applyNumberFormat="1" applyFont="1" applyFill="1" applyBorder="1" applyAlignment="1">
      <alignment horizontal="center" vertical="center" wrapText="1"/>
    </xf>
    <xf numFmtId="0" fontId="0" fillId="0" borderId="1" xfId="0" applyBorder="1" applyAlignment="1">
      <alignment vertical="center" wrapText="1"/>
    </xf>
    <xf numFmtId="0" fontId="38" fillId="4" borderId="1" xfId="0"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4" borderId="2" xfId="0" applyFill="1" applyBorder="1"/>
    <xf numFmtId="170" fontId="33" fillId="4" borderId="2" xfId="0" applyNumberFormat="1" applyFont="1" applyFill="1" applyBorder="1" applyAlignment="1">
      <alignment horizontal="center" vertical="center" wrapText="1"/>
    </xf>
    <xf numFmtId="3" fontId="8" fillId="4"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0" fillId="0" borderId="2" xfId="0" applyBorder="1" applyAlignment="1">
      <alignment vertical="center" wrapText="1"/>
    </xf>
    <xf numFmtId="170" fontId="33" fillId="4" borderId="50" xfId="0" applyNumberFormat="1" applyFont="1" applyFill="1" applyBorder="1" applyAlignment="1">
      <alignment horizontal="center" vertical="center" wrapText="1"/>
    </xf>
    <xf numFmtId="170" fontId="8" fillId="4" borderId="50" xfId="0" applyNumberFormat="1" applyFont="1" applyFill="1" applyBorder="1" applyAlignment="1">
      <alignment horizontal="center" vertical="center" wrapText="1"/>
    </xf>
    <xf numFmtId="3" fontId="30" fillId="4" borderId="0" xfId="0" applyNumberFormat="1" applyFont="1" applyFill="1" applyBorder="1" applyAlignment="1">
      <alignment horizontal="center" vertical="center"/>
    </xf>
    <xf numFmtId="9" fontId="5" fillId="4" borderId="3" xfId="23" applyFont="1" applyFill="1" applyBorder="1" applyAlignment="1">
      <alignment horizontal="center" vertical="center" wrapText="1"/>
    </xf>
    <xf numFmtId="175" fontId="5" fillId="4" borderId="1" xfId="5" applyNumberFormat="1" applyFont="1" applyFill="1" applyBorder="1" applyAlignment="1">
      <alignment vertical="center" wrapText="1"/>
    </xf>
    <xf numFmtId="170" fontId="5" fillId="4" borderId="1" xfId="0" applyNumberFormat="1" applyFont="1" applyFill="1" applyBorder="1" applyAlignment="1">
      <alignment horizontal="center" vertical="center" wrapText="1"/>
    </xf>
    <xf numFmtId="170" fontId="5" fillId="4" borderId="4" xfId="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xf>
    <xf numFmtId="3" fontId="5" fillId="4" borderId="3" xfId="0" applyNumberFormat="1" applyFont="1" applyFill="1" applyBorder="1" applyAlignment="1">
      <alignment horizontal="center" vertical="center" wrapText="1"/>
    </xf>
    <xf numFmtId="173" fontId="38" fillId="4" borderId="3" xfId="0" applyNumberFormat="1" applyFont="1" applyFill="1" applyBorder="1" applyAlignment="1">
      <alignment horizontal="center" vertical="center" wrapText="1"/>
    </xf>
    <xf numFmtId="0" fontId="4" fillId="0" borderId="4" xfId="0" applyFont="1" applyBorder="1" applyAlignment="1">
      <alignment horizontal="center" wrapText="1"/>
    </xf>
    <xf numFmtId="3" fontId="5" fillId="4" borderId="4" xfId="0" applyNumberFormat="1" applyFont="1" applyFill="1" applyBorder="1" applyAlignment="1">
      <alignment horizontal="center" vertical="center"/>
    </xf>
    <xf numFmtId="174" fontId="0" fillId="4" borderId="4" xfId="0" applyNumberFormat="1" applyFill="1" applyBorder="1"/>
    <xf numFmtId="0" fontId="0" fillId="0" borderId="0" xfId="0" applyFill="1" applyBorder="1"/>
    <xf numFmtId="0" fontId="0" fillId="4" borderId="0" xfId="0" applyFill="1" applyBorder="1"/>
    <xf numFmtId="0" fontId="11" fillId="0" borderId="0" xfId="0" applyFont="1" applyBorder="1" applyAlignment="1">
      <alignment vertical="center"/>
    </xf>
    <xf numFmtId="3" fontId="0" fillId="0" borderId="0" xfId="0" applyNumberFormat="1"/>
    <xf numFmtId="0" fontId="11" fillId="0" borderId="0" xfId="0" applyFont="1" applyFill="1" applyBorder="1" applyAlignment="1">
      <alignment horizontal="center" vertical="center"/>
    </xf>
    <xf numFmtId="3" fontId="0" fillId="0" borderId="0" xfId="0" applyNumberFormat="1" applyFill="1" applyBorder="1"/>
    <xf numFmtId="181" fontId="0" fillId="4" borderId="0" xfId="0" applyNumberFormat="1" applyFill="1"/>
    <xf numFmtId="1" fontId="4" fillId="0" borderId="1" xfId="0" applyNumberFormat="1"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left" vertical="center" wrapText="1"/>
      <protection locked="0"/>
    </xf>
    <xf numFmtId="1" fontId="5" fillId="0" borderId="12" xfId="0" applyNumberFormat="1" applyFont="1" applyFill="1" applyBorder="1" applyAlignment="1" applyProtection="1">
      <alignment horizontal="center" vertical="center" wrapText="1"/>
      <protection locked="0"/>
    </xf>
    <xf numFmtId="1" fontId="5" fillId="10" borderId="54" xfId="0" applyNumberFormat="1" applyFont="1" applyFill="1" applyBorder="1" applyAlignment="1">
      <alignment vertical="center" wrapText="1"/>
    </xf>
    <xf numFmtId="1" fontId="4" fillId="10" borderId="1" xfId="0" applyNumberFormat="1" applyFont="1" applyFill="1" applyBorder="1" applyAlignment="1">
      <alignment horizontal="center" vertical="center" wrapText="1"/>
    </xf>
    <xf numFmtId="1" fontId="5" fillId="10" borderId="1" xfId="0" applyNumberFormat="1" applyFont="1" applyFill="1" applyBorder="1" applyAlignment="1">
      <alignment vertical="center"/>
    </xf>
    <xf numFmtId="1" fontId="5" fillId="10" borderId="12" xfId="0" applyNumberFormat="1"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5" fillId="0" borderId="10" xfId="0" applyFont="1" applyFill="1" applyBorder="1" applyAlignment="1" applyProtection="1">
      <alignment vertical="center" wrapText="1"/>
      <protection locked="0"/>
    </xf>
    <xf numFmtId="1" fontId="5" fillId="0" borderId="24" xfId="0" applyNumberFormat="1" applyFont="1" applyFill="1" applyBorder="1" applyAlignment="1" applyProtection="1">
      <alignment horizontal="center" vertical="center" wrapText="1"/>
      <protection locked="0"/>
    </xf>
    <xf numFmtId="1" fontId="5" fillId="0" borderId="56" xfId="0" applyNumberFormat="1" applyFont="1" applyFill="1" applyBorder="1" applyAlignment="1">
      <alignment vertical="center" wrapText="1"/>
    </xf>
    <xf numFmtId="171" fontId="18" fillId="4" borderId="1" xfId="0" applyNumberFormat="1" applyFont="1" applyFill="1" applyBorder="1" applyAlignment="1">
      <alignment horizontal="center" vertical="center"/>
    </xf>
    <xf numFmtId="0" fontId="4" fillId="0" borderId="25" xfId="16" applyFont="1" applyFill="1" applyBorder="1" applyAlignment="1">
      <alignment horizontal="left" vertical="center" wrapText="1"/>
    </xf>
    <xf numFmtId="0" fontId="5" fillId="0" borderId="3" xfId="0" applyFont="1" applyFill="1" applyBorder="1" applyAlignment="1">
      <alignment vertical="center" wrapText="1"/>
    </xf>
    <xf numFmtId="1" fontId="5" fillId="0" borderId="54" xfId="0" applyNumberFormat="1" applyFont="1" applyFill="1" applyBorder="1" applyAlignment="1">
      <alignment vertical="center" wrapText="1"/>
    </xf>
    <xf numFmtId="0" fontId="5" fillId="0" borderId="0" xfId="0" applyFont="1" applyFill="1" applyAlignment="1">
      <alignment horizontal="center" vertical="center"/>
    </xf>
    <xf numFmtId="1" fontId="5" fillId="0" borderId="41" xfId="0" applyNumberFormat="1" applyFont="1" applyFill="1" applyBorder="1" applyAlignment="1">
      <alignment vertical="center" wrapText="1"/>
    </xf>
    <xf numFmtId="0" fontId="4" fillId="0" borderId="1" xfId="0" applyFont="1" applyFill="1" applyBorder="1" applyAlignment="1">
      <alignment vertical="center" wrapText="1"/>
    </xf>
    <xf numFmtId="175" fontId="36" fillId="0" borderId="54" xfId="5" applyNumberFormat="1" applyFont="1" applyFill="1" applyBorder="1" applyAlignment="1">
      <alignment horizontal="left" vertical="center"/>
    </xf>
    <xf numFmtId="10" fontId="8" fillId="0" borderId="1" xfId="21" applyNumberFormat="1" applyFont="1" applyFill="1" applyBorder="1" applyAlignment="1">
      <alignment vertical="center"/>
    </xf>
    <xf numFmtId="10" fontId="39" fillId="0" borderId="1" xfId="23" applyNumberFormat="1" applyFont="1" applyFill="1" applyBorder="1" applyAlignment="1">
      <alignment horizontal="center" vertical="center"/>
    </xf>
    <xf numFmtId="9" fontId="36" fillId="4" borderId="3" xfId="21" applyFont="1" applyFill="1" applyBorder="1" applyAlignment="1">
      <alignment horizontal="center" vertical="center"/>
    </xf>
    <xf numFmtId="0" fontId="11" fillId="0" borderId="33" xfId="0" applyFont="1" applyFill="1" applyBorder="1" applyAlignment="1">
      <alignment horizontal="right" vertical="center"/>
    </xf>
    <xf numFmtId="0" fontId="6" fillId="0" borderId="33" xfId="0" applyFont="1" applyFill="1" applyBorder="1" applyAlignment="1">
      <alignment horizontal="right" vertical="center"/>
    </xf>
    <xf numFmtId="0" fontId="6" fillId="0" borderId="34" xfId="0" applyFont="1" applyFill="1" applyBorder="1" applyAlignment="1">
      <alignment horizontal="right" vertical="center"/>
    </xf>
    <xf numFmtId="0" fontId="30" fillId="0" borderId="26" xfId="0" applyFont="1" applyFill="1" applyBorder="1" applyAlignment="1">
      <alignment horizontal="center"/>
    </xf>
    <xf numFmtId="0" fontId="30" fillId="0" borderId="27" xfId="0" applyFont="1" applyFill="1" applyBorder="1" applyAlignment="1">
      <alignment horizontal="center"/>
    </xf>
    <xf numFmtId="0" fontId="30" fillId="0" borderId="28" xfId="0" applyFont="1" applyFill="1" applyBorder="1" applyAlignment="1">
      <alignment horizontal="center"/>
    </xf>
    <xf numFmtId="0" fontId="30" fillId="0" borderId="29" xfId="0" applyFont="1" applyFill="1" applyBorder="1" applyAlignment="1">
      <alignment horizontal="center"/>
    </xf>
    <xf numFmtId="0" fontId="30" fillId="0" borderId="0" xfId="0" applyFont="1" applyFill="1" applyBorder="1" applyAlignment="1">
      <alignment horizontal="center"/>
    </xf>
    <xf numFmtId="0" fontId="30" fillId="0" borderId="10" xfId="0" applyFont="1" applyFill="1" applyBorder="1" applyAlignment="1">
      <alignment horizontal="center"/>
    </xf>
    <xf numFmtId="0" fontId="5" fillId="6" borderId="18"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13" xfId="0" applyFont="1" applyFill="1" applyBorder="1" applyAlignment="1" applyProtection="1">
      <alignment horizontal="center" vertical="center" wrapText="1"/>
      <protection locked="0"/>
    </xf>
    <xf numFmtId="0" fontId="5" fillId="10" borderId="43" xfId="0" applyFont="1" applyFill="1" applyBorder="1" applyAlignment="1">
      <alignment horizontal="justify" vertical="center" wrapText="1"/>
    </xf>
    <xf numFmtId="0" fontId="5" fillId="10" borderId="25" xfId="0" applyFont="1" applyFill="1" applyBorder="1" applyAlignment="1">
      <alignment horizontal="justify" vertical="center" wrapText="1"/>
    </xf>
    <xf numFmtId="0" fontId="5" fillId="10" borderId="5" xfId="0" applyFont="1" applyFill="1" applyBorder="1" applyAlignment="1">
      <alignment horizontal="justify" vertical="center" wrapText="1"/>
    </xf>
    <xf numFmtId="0" fontId="5" fillId="10" borderId="23" xfId="0" applyFont="1" applyFill="1" applyBorder="1" applyAlignment="1">
      <alignment horizontal="justify" vertical="center" wrapText="1"/>
    </xf>
    <xf numFmtId="0" fontId="5" fillId="10" borderId="24" xfId="0" applyFont="1" applyFill="1" applyBorder="1" applyAlignment="1">
      <alignment horizontal="justify" vertical="center" wrapText="1"/>
    </xf>
    <xf numFmtId="0" fontId="5" fillId="10" borderId="59" xfId="0" applyFont="1" applyFill="1" applyBorder="1" applyAlignment="1">
      <alignment horizontal="justify" vertical="center" wrapText="1"/>
    </xf>
    <xf numFmtId="0" fontId="5" fillId="10" borderId="14" xfId="0" applyFont="1" applyFill="1" applyBorder="1" applyAlignment="1">
      <alignment horizontal="justify" vertical="center" wrapText="1"/>
    </xf>
    <xf numFmtId="0" fontId="5" fillId="10" borderId="15" xfId="0" applyFont="1" applyFill="1" applyBorder="1" applyAlignment="1">
      <alignment horizontal="justify" vertical="center" wrapText="1"/>
    </xf>
    <xf numFmtId="0" fontId="5" fillId="10" borderId="49" xfId="0" applyFont="1" applyFill="1" applyBorder="1" applyAlignment="1">
      <alignment horizontal="justify"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5" fillId="0" borderId="57" xfId="0" applyFont="1" applyFill="1" applyBorder="1" applyAlignment="1">
      <alignment horizontal="justify" vertical="center" wrapText="1"/>
    </xf>
    <xf numFmtId="0" fontId="5" fillId="0" borderId="41" xfId="0" applyFont="1" applyFill="1" applyBorder="1" applyAlignment="1">
      <alignment horizontal="justify" vertical="center" wrapText="1"/>
    </xf>
    <xf numFmtId="0" fontId="5" fillId="0" borderId="56" xfId="0" applyFont="1" applyFill="1" applyBorder="1" applyAlignment="1">
      <alignment horizontal="justify" vertical="center" wrapText="1"/>
    </xf>
    <xf numFmtId="0" fontId="4" fillId="0" borderId="4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21" xfId="0" applyFont="1" applyFill="1" applyBorder="1" applyAlignment="1">
      <alignment horizontal="left" vertical="center"/>
    </xf>
    <xf numFmtId="1" fontId="5" fillId="0" borderId="1" xfId="0" applyNumberFormat="1" applyFont="1" applyFill="1" applyBorder="1" applyAlignment="1">
      <alignment horizontal="justify" vertical="center" wrapText="1"/>
    </xf>
    <xf numFmtId="1" fontId="5" fillId="0" borderId="12" xfId="0" applyNumberFormat="1" applyFont="1" applyFill="1" applyBorder="1" applyAlignment="1">
      <alignment horizontal="justify" vertical="center" wrapText="1"/>
    </xf>
    <xf numFmtId="1" fontId="5" fillId="0" borderId="18" xfId="0" applyNumberFormat="1" applyFont="1" applyFill="1" applyBorder="1" applyAlignment="1">
      <alignment horizontal="justify" vertical="center" wrapText="1"/>
    </xf>
    <xf numFmtId="1" fontId="5" fillId="0" borderId="19" xfId="0" applyNumberFormat="1" applyFont="1" applyFill="1" applyBorder="1" applyAlignment="1">
      <alignment horizontal="justify" vertical="center" wrapText="1"/>
    </xf>
    <xf numFmtId="1" fontId="5" fillId="0" borderId="20" xfId="0" applyNumberFormat="1" applyFont="1" applyFill="1" applyBorder="1" applyAlignment="1">
      <alignment horizontal="justify" vertical="center" wrapText="1"/>
    </xf>
    <xf numFmtId="1" fontId="5" fillId="0" borderId="40" xfId="0" applyNumberFormat="1" applyFont="1" applyFill="1" applyBorder="1" applyAlignment="1">
      <alignment horizontal="center" vertical="center" wrapText="1"/>
    </xf>
    <xf numFmtId="1" fontId="5" fillId="0" borderId="41" xfId="0" applyNumberFormat="1" applyFont="1" applyFill="1" applyBorder="1" applyAlignment="1">
      <alignment horizontal="center" vertical="center" wrapText="1"/>
    </xf>
    <xf numFmtId="1" fontId="5" fillId="0" borderId="42" xfId="0" applyNumberFormat="1" applyFont="1" applyFill="1" applyBorder="1" applyAlignment="1">
      <alignment horizontal="center" vertical="center" wrapText="1"/>
    </xf>
    <xf numFmtId="1" fontId="5" fillId="0" borderId="53" xfId="0" applyNumberFormat="1" applyFont="1" applyFill="1" applyBorder="1" applyAlignment="1">
      <alignment horizontal="justify" vertical="center" wrapText="1"/>
    </xf>
    <xf numFmtId="1" fontId="5" fillId="0" borderId="54" xfId="0" applyNumberFormat="1" applyFont="1" applyFill="1" applyBorder="1" applyAlignment="1">
      <alignment horizontal="justify" vertical="center" wrapText="1"/>
    </xf>
    <xf numFmtId="1" fontId="5" fillId="0" borderId="46" xfId="0" applyNumberFormat="1" applyFont="1" applyFill="1" applyBorder="1" applyAlignment="1">
      <alignment horizontal="justify"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5" fillId="0" borderId="44" xfId="0" applyFont="1" applyFill="1" applyBorder="1" applyAlignment="1">
      <alignment horizontal="justify" vertical="center" wrapText="1"/>
    </xf>
    <xf numFmtId="0" fontId="5" fillId="0" borderId="21" xfId="0" applyFont="1" applyFill="1" applyBorder="1" applyAlignment="1">
      <alignment horizontal="justify" vertical="center" wrapText="1"/>
    </xf>
    <xf numFmtId="0" fontId="5" fillId="0" borderId="24" xfId="0" applyFont="1" applyFill="1" applyBorder="1" applyAlignment="1">
      <alignment horizontal="justify" vertical="center" wrapText="1"/>
    </xf>
    <xf numFmtId="0" fontId="5" fillId="0" borderId="45" xfId="0" applyFont="1" applyFill="1" applyBorder="1" applyAlignment="1">
      <alignment horizontal="justify" vertical="center" wrapText="1"/>
    </xf>
    <xf numFmtId="0" fontId="5" fillId="0" borderId="22" xfId="0" applyFont="1" applyFill="1" applyBorder="1" applyAlignment="1">
      <alignment horizontal="justify" vertical="center" wrapText="1"/>
    </xf>
    <xf numFmtId="0" fontId="5" fillId="0" borderId="15" xfId="0" applyFont="1" applyFill="1" applyBorder="1" applyAlignment="1">
      <alignment horizontal="justify" vertical="center" wrapText="1"/>
    </xf>
    <xf numFmtId="0" fontId="5" fillId="0" borderId="16" xfId="0" applyFont="1" applyFill="1" applyBorder="1" applyAlignment="1">
      <alignment horizontal="justify" vertical="center" wrapText="1"/>
    </xf>
    <xf numFmtId="0" fontId="5" fillId="0" borderId="2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45" xfId="0" applyFont="1" applyFill="1" applyBorder="1" applyAlignment="1">
      <alignment horizontal="center" vertical="center" wrapText="1"/>
    </xf>
    <xf numFmtId="1" fontId="5" fillId="10" borderId="41" xfId="0" applyNumberFormat="1" applyFont="1" applyFill="1" applyBorder="1" applyAlignment="1">
      <alignment horizontal="justify" vertical="center" wrapText="1"/>
    </xf>
    <xf numFmtId="1" fontId="5" fillId="10" borderId="42" xfId="0" applyNumberFormat="1" applyFont="1" applyFill="1" applyBorder="1" applyAlignment="1">
      <alignment horizontal="justify" vertical="center" wrapText="1"/>
    </xf>
    <xf numFmtId="0" fontId="5" fillId="10" borderId="14"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5" fillId="10" borderId="43" xfId="0" applyFont="1" applyFill="1" applyBorder="1" applyAlignment="1">
      <alignment horizontal="center" vertical="center" wrapText="1"/>
    </xf>
    <xf numFmtId="0" fontId="5" fillId="10" borderId="25" xfId="0" applyFont="1" applyFill="1" applyBorder="1" applyAlignment="1">
      <alignment horizontal="center" vertical="center" wrapText="1"/>
    </xf>
    <xf numFmtId="0" fontId="5" fillId="10" borderId="44" xfId="0" applyFont="1" applyFill="1" applyBorder="1" applyAlignment="1">
      <alignment horizontal="center" vertical="center" wrapText="1"/>
    </xf>
    <xf numFmtId="1" fontId="5" fillId="10" borderId="43" xfId="0" applyNumberFormat="1" applyFont="1" applyFill="1" applyBorder="1" applyAlignment="1">
      <alignment horizontal="justify" vertical="center" wrapText="1"/>
    </xf>
    <xf numFmtId="1" fontId="5" fillId="10" borderId="25" xfId="0" applyNumberFormat="1" applyFont="1" applyFill="1" applyBorder="1" applyAlignment="1">
      <alignment horizontal="justify" vertical="center" wrapText="1"/>
    </xf>
    <xf numFmtId="1" fontId="5" fillId="10" borderId="44" xfId="0" applyNumberFormat="1" applyFont="1" applyFill="1" applyBorder="1" applyAlignment="1">
      <alignment horizontal="justify" vertical="center" wrapText="1"/>
    </xf>
    <xf numFmtId="1" fontId="5" fillId="10" borderId="23" xfId="0" applyNumberFormat="1" applyFont="1" applyFill="1" applyBorder="1" applyAlignment="1" applyProtection="1">
      <alignment horizontal="justify" vertical="center" wrapText="1"/>
      <protection locked="0"/>
    </xf>
    <xf numFmtId="1" fontId="5" fillId="10" borderId="24" xfId="0" applyNumberFormat="1" applyFont="1" applyFill="1" applyBorder="1" applyAlignment="1" applyProtection="1">
      <alignment horizontal="justify" vertical="center" wrapText="1"/>
      <protection locked="0"/>
    </xf>
    <xf numFmtId="1" fontId="5" fillId="10" borderId="45" xfId="0" applyNumberFormat="1" applyFont="1" applyFill="1" applyBorder="1" applyAlignment="1" applyProtection="1">
      <alignment horizontal="justify" vertical="center" wrapText="1"/>
      <protection locked="0"/>
    </xf>
    <xf numFmtId="1" fontId="5" fillId="0" borderId="14" xfId="0" applyNumberFormat="1" applyFont="1" applyFill="1" applyBorder="1" applyAlignment="1">
      <alignment horizontal="justify" vertical="center" wrapText="1"/>
    </xf>
    <xf numFmtId="1" fontId="5" fillId="0" borderId="15" xfId="0" applyNumberFormat="1" applyFont="1" applyFill="1" applyBorder="1" applyAlignment="1">
      <alignment horizontal="justify" vertical="center" wrapText="1"/>
    </xf>
    <xf numFmtId="1" fontId="5" fillId="0" borderId="16" xfId="0" applyNumberFormat="1" applyFont="1" applyFill="1" applyBorder="1" applyAlignment="1">
      <alignment horizontal="justify" vertical="center" wrapText="1"/>
    </xf>
    <xf numFmtId="0" fontId="33" fillId="0" borderId="43"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44"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19" xfId="0" applyFont="1" applyFill="1" applyBorder="1" applyAlignment="1">
      <alignment horizontal="left" vertical="center" wrapText="1"/>
    </xf>
    <xf numFmtId="0" fontId="5" fillId="0" borderId="19" xfId="0" applyFont="1" applyFill="1" applyBorder="1" applyAlignment="1">
      <alignment horizontal="left" vertical="center"/>
    </xf>
    <xf numFmtId="0" fontId="5" fillId="0" borderId="22" xfId="0" applyFont="1" applyFill="1" applyBorder="1" applyAlignment="1">
      <alignment horizontal="lef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0" fillId="0" borderId="18" xfId="0" applyFill="1" applyBorder="1" applyAlignment="1">
      <alignment horizontal="center"/>
    </xf>
    <xf numFmtId="0" fontId="0" fillId="0" borderId="3" xfId="0" applyFill="1" applyBorder="1" applyAlignment="1">
      <alignment horizontal="center"/>
    </xf>
    <xf numFmtId="0" fontId="0" fillId="0" borderId="19" xfId="0" applyFill="1" applyBorder="1" applyAlignment="1">
      <alignment horizontal="center"/>
    </xf>
    <xf numFmtId="0" fontId="0" fillId="0" borderId="1" xfId="0" applyFill="1" applyBorder="1" applyAlignment="1">
      <alignment horizontal="center"/>
    </xf>
    <xf numFmtId="0" fontId="0" fillId="0" borderId="20" xfId="0" applyFill="1" applyBorder="1" applyAlignment="1">
      <alignment horizontal="center"/>
    </xf>
    <xf numFmtId="0" fontId="0" fillId="0" borderId="4" xfId="0" applyFill="1" applyBorder="1" applyAlignment="1">
      <alignment horizontal="center"/>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50"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4" xfId="0" applyFont="1" applyFill="1" applyBorder="1" applyAlignment="1">
      <alignment horizontal="center"/>
    </xf>
    <xf numFmtId="0" fontId="5" fillId="6" borderId="17" xfId="0" applyFont="1" applyFill="1" applyBorder="1" applyAlignment="1">
      <alignment horizontal="center" vertical="center"/>
    </xf>
    <xf numFmtId="0" fontId="5" fillId="6" borderId="35" xfId="0" applyFont="1" applyFill="1" applyBorder="1" applyAlignment="1">
      <alignment horizontal="center" vertical="center"/>
    </xf>
    <xf numFmtId="0" fontId="5" fillId="6" borderId="47" xfId="0" applyFont="1" applyFill="1" applyBorder="1" applyAlignment="1">
      <alignment horizontal="center" vertical="center"/>
    </xf>
    <xf numFmtId="0" fontId="5" fillId="0" borderId="4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2" xfId="0" applyFont="1" applyFill="1" applyBorder="1" applyAlignment="1">
      <alignment horizontal="justify" vertical="center" wrapText="1"/>
    </xf>
    <xf numFmtId="1" fontId="5" fillId="0" borderId="40" xfId="0" applyNumberFormat="1" applyFont="1" applyFill="1" applyBorder="1" applyAlignment="1">
      <alignment horizontal="justify" vertical="center" wrapText="1"/>
    </xf>
    <xf numFmtId="1" fontId="5" fillId="0" borderId="41" xfId="0" applyNumberFormat="1" applyFont="1" applyFill="1" applyBorder="1" applyAlignment="1">
      <alignment horizontal="justify" vertical="center" wrapText="1"/>
    </xf>
    <xf numFmtId="1" fontId="5" fillId="0" borderId="42" xfId="0" applyNumberFormat="1" applyFont="1" applyFill="1" applyBorder="1" applyAlignment="1">
      <alignment horizontal="justify" vertical="center" wrapText="1"/>
    </xf>
    <xf numFmtId="0" fontId="20" fillId="0" borderId="27" xfId="0" applyFont="1" applyFill="1" applyBorder="1" applyAlignment="1">
      <alignment horizontal="right"/>
    </xf>
    <xf numFmtId="0" fontId="3" fillId="6" borderId="26"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3" fillId="6" borderId="32" xfId="0" applyFont="1" applyFill="1" applyBorder="1" applyAlignment="1" applyProtection="1">
      <alignment horizontal="center" vertical="center" wrapText="1"/>
      <protection locked="0"/>
    </xf>
    <xf numFmtId="0" fontId="3" fillId="6" borderId="38" xfId="0" applyFont="1" applyFill="1" applyBorder="1" applyAlignment="1" applyProtection="1">
      <alignment horizontal="center" vertical="center" wrapText="1"/>
      <protection locked="0"/>
    </xf>
    <xf numFmtId="0" fontId="8" fillId="0" borderId="59"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49" xfId="0" applyFont="1" applyBorder="1" applyAlignment="1">
      <alignment horizontal="center" vertical="center"/>
    </xf>
    <xf numFmtId="0" fontId="5" fillId="4" borderId="57" xfId="0" applyFont="1" applyFill="1" applyBorder="1" applyAlignment="1">
      <alignment horizontal="justify" vertical="center" wrapText="1"/>
    </xf>
    <xf numFmtId="0" fontId="5" fillId="4" borderId="41" xfId="0" applyFont="1" applyFill="1" applyBorder="1" applyAlignment="1">
      <alignment horizontal="justify" vertical="center" wrapText="1"/>
    </xf>
    <xf numFmtId="0" fontId="5" fillId="4" borderId="56" xfId="0" applyFont="1" applyFill="1" applyBorder="1" applyAlignment="1">
      <alignment horizontal="justify" vertical="center" wrapText="1"/>
    </xf>
    <xf numFmtId="0" fontId="5" fillId="4" borderId="57"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5" fillId="4" borderId="40" xfId="0" applyFont="1" applyFill="1" applyBorder="1" applyAlignment="1">
      <alignment horizontal="justify" vertical="center" wrapText="1"/>
    </xf>
    <xf numFmtId="0" fontId="5" fillId="4" borderId="5" xfId="0" applyFont="1" applyFill="1" applyBorder="1" applyAlignment="1">
      <alignment horizontal="center" vertical="center" wrapText="1"/>
    </xf>
    <xf numFmtId="0" fontId="35" fillId="0" borderId="40" xfId="0" applyFont="1" applyFill="1" applyBorder="1" applyAlignment="1">
      <alignment horizontal="center" vertical="center" wrapText="1"/>
    </xf>
    <xf numFmtId="0" fontId="35" fillId="0" borderId="41"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56" xfId="0" applyFont="1" applyFill="1" applyBorder="1" applyAlignment="1">
      <alignment horizontal="center" vertical="center" wrapText="1"/>
    </xf>
    <xf numFmtId="1" fontId="5" fillId="0" borderId="49" xfId="0" applyNumberFormat="1" applyFont="1" applyFill="1" applyBorder="1" applyAlignment="1">
      <alignment horizontal="justify" vertical="center" wrapText="1"/>
    </xf>
    <xf numFmtId="0" fontId="30" fillId="0" borderId="5"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30" fillId="0" borderId="5" xfId="0" applyFont="1" applyFill="1" applyBorder="1" applyAlignment="1">
      <alignment horizontal="justify" vertical="center" wrapText="1"/>
    </xf>
    <xf numFmtId="0" fontId="30" fillId="0" borderId="1" xfId="0" applyFont="1" applyFill="1" applyBorder="1" applyAlignment="1">
      <alignment horizontal="justify" vertical="center" wrapText="1"/>
    </xf>
    <xf numFmtId="0" fontId="30" fillId="0" borderId="59" xfId="0" applyFont="1" applyFill="1" applyBorder="1" applyAlignment="1">
      <alignment horizontal="justify" vertical="center" wrapText="1"/>
    </xf>
    <xf numFmtId="0" fontId="30" fillId="0" borderId="12" xfId="0" applyFont="1" applyFill="1" applyBorder="1" applyAlignment="1">
      <alignment horizontal="justify"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44" xfId="0" applyFont="1" applyBorder="1" applyAlignment="1">
      <alignment horizontal="center" vertical="center" wrapText="1"/>
    </xf>
    <xf numFmtId="10" fontId="2" fillId="0" borderId="43" xfId="0" applyNumberFormat="1" applyFont="1" applyFill="1" applyBorder="1" applyAlignment="1" applyProtection="1">
      <alignment horizontal="center" vertical="center" wrapText="1"/>
      <protection locked="0"/>
    </xf>
    <xf numFmtId="10" fontId="2" fillId="0" borderId="25" xfId="0" applyNumberFormat="1" applyFont="1" applyFill="1" applyBorder="1" applyAlignment="1" applyProtection="1">
      <alignment horizontal="center" vertical="center" wrapText="1"/>
      <protection locked="0"/>
    </xf>
    <xf numFmtId="10" fontId="2" fillId="0" borderId="44" xfId="0"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10" fontId="2" fillId="0" borderId="5" xfId="0" applyNumberFormat="1" applyFont="1" applyFill="1" applyBorder="1" applyAlignment="1" applyProtection="1">
      <alignment horizontal="center" vertical="center" wrapText="1"/>
      <protection locked="0"/>
    </xf>
    <xf numFmtId="0" fontId="4" fillId="0" borderId="2" xfId="16" applyFont="1" applyFill="1" applyBorder="1" applyAlignment="1">
      <alignment horizontal="center" vertical="center" wrapText="1"/>
    </xf>
    <xf numFmtId="0" fontId="4" fillId="0" borderId="5" xfId="16"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3" xfId="16" applyFont="1" applyFill="1" applyBorder="1" applyAlignment="1">
      <alignment horizontal="center" vertical="center" wrapText="1"/>
    </xf>
    <xf numFmtId="0" fontId="4" fillId="0" borderId="1" xfId="16" applyFont="1" applyFill="1" applyBorder="1" applyAlignment="1">
      <alignment horizontal="center" vertical="center" wrapText="1"/>
    </xf>
    <xf numFmtId="0" fontId="4" fillId="2" borderId="0" xfId="16" applyFont="1" applyFill="1" applyBorder="1" applyAlignment="1">
      <alignment horizontal="justify" vertical="center" wrapText="1"/>
    </xf>
    <xf numFmtId="0" fontId="2" fillId="0" borderId="2" xfId="0" applyFont="1" applyBorder="1" applyAlignment="1" applyProtection="1">
      <alignment horizontal="center" vertical="center" wrapText="1"/>
      <protection locked="0"/>
    </xf>
    <xf numFmtId="0" fontId="4" fillId="2" borderId="1" xfId="16" applyFont="1" applyFill="1" applyBorder="1" applyAlignment="1">
      <alignment horizontal="justify" vertical="center" wrapText="1"/>
    </xf>
    <xf numFmtId="0" fontId="4" fillId="0" borderId="4" xfId="16" applyFont="1" applyFill="1" applyBorder="1" applyAlignment="1">
      <alignment horizontal="center" vertical="center" wrapText="1"/>
    </xf>
    <xf numFmtId="0" fontId="2" fillId="0" borderId="44" xfId="0" applyFont="1" applyBorder="1" applyAlignment="1" applyProtection="1">
      <alignment horizontal="center" vertical="center" wrapText="1"/>
      <protection locked="0"/>
    </xf>
    <xf numFmtId="0" fontId="4" fillId="2" borderId="1" xfId="16" applyFont="1" applyFill="1" applyBorder="1" applyAlignment="1">
      <alignment horizontal="justify" vertical="center"/>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10" fontId="2" fillId="0" borderId="3"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10" fontId="2" fillId="0" borderId="4" xfId="0" applyNumberFormat="1" applyFont="1" applyFill="1" applyBorder="1" applyAlignment="1" applyProtection="1">
      <alignment horizontal="center" vertical="center" wrapText="1"/>
      <protection locked="0"/>
    </xf>
    <xf numFmtId="0" fontId="4" fillId="4" borderId="2" xfId="16" applyFont="1" applyFill="1" applyBorder="1" applyAlignment="1">
      <alignment horizontal="justify" vertical="center" wrapText="1"/>
    </xf>
    <xf numFmtId="0" fontId="4" fillId="2" borderId="5" xfId="16" applyFont="1" applyFill="1" applyBorder="1" applyAlignment="1">
      <alignment horizontal="justify" vertical="center"/>
    </xf>
    <xf numFmtId="0" fontId="4" fillId="0" borderId="2" xfId="16" applyFont="1" applyFill="1" applyBorder="1" applyAlignment="1">
      <alignment horizontal="justify" vertical="center" wrapText="1"/>
    </xf>
    <xf numFmtId="0" fontId="4" fillId="0" borderId="25" xfId="16" applyFont="1" applyFill="1" applyBorder="1" applyAlignment="1">
      <alignment horizontal="justify" vertical="center"/>
    </xf>
    <xf numFmtId="9" fontId="2" fillId="0" borderId="2" xfId="23" applyFont="1" applyFill="1" applyBorder="1" applyAlignment="1" applyProtection="1">
      <alignment horizontal="center" vertical="center" wrapText="1"/>
      <protection locked="0"/>
    </xf>
    <xf numFmtId="9" fontId="2" fillId="0" borderId="5" xfId="23" applyFont="1" applyFill="1" applyBorder="1" applyAlignment="1" applyProtection="1">
      <alignment horizontal="center" vertical="center" wrapText="1"/>
      <protection locked="0"/>
    </xf>
    <xf numFmtId="9" fontId="2" fillId="0" borderId="1" xfId="23" applyFont="1" applyFill="1" applyBorder="1" applyAlignment="1" applyProtection="1">
      <alignment horizontal="center" vertical="center" wrapText="1"/>
      <protection locked="0"/>
    </xf>
    <xf numFmtId="0" fontId="4" fillId="0" borderId="5" xfId="16" applyFont="1" applyFill="1" applyBorder="1" applyAlignment="1">
      <alignment horizontal="justify" vertical="center" wrapText="1"/>
    </xf>
    <xf numFmtId="178" fontId="2" fillId="0" borderId="43" xfId="23" applyNumberFormat="1" applyFont="1" applyFill="1" applyBorder="1" applyAlignment="1" applyProtection="1">
      <alignment horizontal="center" vertical="center" wrapText="1"/>
      <protection locked="0"/>
    </xf>
    <xf numFmtId="178" fontId="2" fillId="0" borderId="25" xfId="23" applyNumberFormat="1" applyFont="1" applyFill="1" applyBorder="1" applyAlignment="1" applyProtection="1">
      <alignment horizontal="center" vertical="center" wrapText="1"/>
      <protection locked="0"/>
    </xf>
    <xf numFmtId="0" fontId="4" fillId="0" borderId="44" xfId="16" applyFont="1" applyFill="1" applyBorder="1" applyAlignment="1">
      <alignment horizontal="center" vertical="center" wrapText="1"/>
    </xf>
    <xf numFmtId="9" fontId="2" fillId="0" borderId="25" xfId="23" applyFont="1" applyFill="1" applyBorder="1" applyAlignment="1" applyProtection="1">
      <alignment horizontal="center" vertical="center" wrapText="1"/>
      <protection locked="0"/>
    </xf>
    <xf numFmtId="9" fontId="2" fillId="0" borderId="44" xfId="23" applyFont="1" applyFill="1" applyBorder="1" applyAlignment="1" applyProtection="1">
      <alignment horizontal="center" vertical="center" wrapText="1"/>
      <protection locked="0"/>
    </xf>
    <xf numFmtId="9" fontId="2" fillId="0" borderId="3" xfId="23" applyFont="1" applyFill="1" applyBorder="1" applyAlignment="1" applyProtection="1">
      <alignment horizontal="center" vertical="center" wrapText="1"/>
      <protection locked="0"/>
    </xf>
    <xf numFmtId="9" fontId="2" fillId="0" borderId="4" xfId="23"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4" fillId="0" borderId="18" xfId="16" applyFont="1" applyFill="1" applyBorder="1" applyAlignment="1">
      <alignment horizontal="center" vertical="center" wrapText="1"/>
    </xf>
    <xf numFmtId="0" fontId="4" fillId="0" borderId="19" xfId="16" applyFont="1" applyFill="1" applyBorder="1" applyAlignment="1">
      <alignment horizontal="center" vertical="center" wrapText="1"/>
    </xf>
    <xf numFmtId="0" fontId="4" fillId="0" borderId="22" xfId="16"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0" fontId="2" fillId="0" borderId="2" xfId="0" applyNumberFormat="1"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2" fillId="5" borderId="3" xfId="16" applyFont="1" applyFill="1" applyBorder="1" applyAlignment="1">
      <alignment horizontal="center" vertical="center" wrapText="1"/>
    </xf>
    <xf numFmtId="0" fontId="4" fillId="0" borderId="18" xfId="16" applyBorder="1"/>
    <xf numFmtId="0" fontId="4" fillId="0" borderId="3" xfId="16" applyBorder="1"/>
    <xf numFmtId="0" fontId="4" fillId="0" borderId="19" xfId="16" applyBorder="1"/>
    <xf numFmtId="0" fontId="4" fillId="0" borderId="1" xfId="16" applyBorder="1"/>
    <xf numFmtId="0" fontId="4" fillId="0" borderId="20" xfId="16" applyBorder="1"/>
    <xf numFmtId="0" fontId="4" fillId="0" borderId="4" xfId="16" applyBorder="1"/>
    <xf numFmtId="0" fontId="21" fillId="5" borderId="3"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5" borderId="43" xfId="16" applyFont="1" applyFill="1" applyBorder="1" applyAlignment="1">
      <alignment horizontal="center" vertical="center" wrapText="1"/>
    </xf>
    <xf numFmtId="0" fontId="2" fillId="5" borderId="44" xfId="16" applyFont="1" applyFill="1" applyBorder="1" applyAlignment="1">
      <alignment horizontal="center" vertical="center" wrapText="1"/>
    </xf>
    <xf numFmtId="0" fontId="15" fillId="5" borderId="17" xfId="16" applyFont="1" applyFill="1" applyBorder="1" applyAlignment="1">
      <alignment horizontal="center" vertical="center" wrapText="1"/>
    </xf>
    <xf numFmtId="0" fontId="15" fillId="5" borderId="47" xfId="16" applyFont="1" applyFill="1" applyBorder="1" applyAlignment="1">
      <alignment horizontal="center" vertical="center" wrapText="1"/>
    </xf>
    <xf numFmtId="0" fontId="4" fillId="2" borderId="23" xfId="16" applyFont="1" applyFill="1" applyBorder="1" applyAlignment="1">
      <alignment horizontal="left" vertical="center" wrapText="1"/>
    </xf>
    <xf numFmtId="0" fontId="4" fillId="2" borderId="59" xfId="16" applyFont="1" applyFill="1" applyBorder="1" applyAlignment="1">
      <alignment horizontal="left" vertical="center" wrapText="1"/>
    </xf>
    <xf numFmtId="0" fontId="4" fillId="0" borderId="21" xfId="16" applyFont="1" applyFill="1" applyBorder="1" applyAlignment="1">
      <alignment horizontal="justify" vertical="center" wrapText="1"/>
    </xf>
    <xf numFmtId="0" fontId="4" fillId="0" borderId="45" xfId="16" applyFont="1" applyFill="1" applyBorder="1" applyAlignment="1">
      <alignment horizontal="justify" vertical="center" wrapText="1"/>
    </xf>
    <xf numFmtId="0" fontId="4" fillId="0" borderId="23" xfId="0" applyFont="1" applyFill="1" applyBorder="1" applyAlignment="1">
      <alignment horizontal="justify" vertical="center" wrapText="1"/>
    </xf>
    <xf numFmtId="0" fontId="4" fillId="0" borderId="59" xfId="0" applyFont="1" applyFill="1" applyBorder="1" applyAlignment="1">
      <alignment horizontal="justify" vertical="center"/>
    </xf>
    <xf numFmtId="178" fontId="2" fillId="0" borderId="5" xfId="23" applyNumberFormat="1" applyFont="1" applyFill="1" applyBorder="1" applyAlignment="1" applyProtection="1">
      <alignment horizontal="center" vertical="center" wrapText="1"/>
      <protection locked="0"/>
    </xf>
    <xf numFmtId="178" fontId="2" fillId="0" borderId="1" xfId="23" applyNumberFormat="1" applyFont="1" applyFill="1" applyBorder="1" applyAlignment="1" applyProtection="1">
      <alignment horizontal="center" vertical="center" wrapText="1"/>
      <protection locked="0"/>
    </xf>
    <xf numFmtId="0" fontId="4" fillId="0" borderId="24" xfId="16" applyFont="1" applyFill="1" applyBorder="1" applyAlignment="1">
      <alignment horizontal="justify" vertical="center" wrapText="1"/>
    </xf>
    <xf numFmtId="0" fontId="4" fillId="0" borderId="21"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21" xfId="16" applyFont="1" applyFill="1" applyBorder="1" applyAlignment="1">
      <alignment horizontal="left" vertical="center" wrapText="1"/>
    </xf>
    <xf numFmtId="0" fontId="4" fillId="0" borderId="59" xfId="16" applyFont="1" applyFill="1" applyBorder="1" applyAlignment="1">
      <alignment horizontal="left" vertical="center" wrapText="1"/>
    </xf>
    <xf numFmtId="0" fontId="4" fillId="2" borderId="2" xfId="16" applyFont="1" applyFill="1" applyBorder="1" applyAlignment="1">
      <alignment horizontal="center" vertical="center" wrapText="1"/>
    </xf>
    <xf numFmtId="0" fontId="4" fillId="2" borderId="44" xfId="16"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3" xfId="16" applyFont="1" applyFill="1" applyBorder="1" applyAlignment="1">
      <alignment horizontal="left" vertical="center" wrapText="1"/>
    </xf>
    <xf numFmtId="0" fontId="4" fillId="0" borderId="5" xfId="16" applyFont="1" applyFill="1" applyBorder="1" applyAlignment="1">
      <alignment horizontal="left" vertical="center"/>
    </xf>
    <xf numFmtId="10" fontId="2" fillId="0" borderId="43" xfId="0" applyNumberFormat="1" applyFont="1" applyFill="1" applyBorder="1" applyAlignment="1" applyProtection="1">
      <alignment horizontal="center" vertical="center"/>
      <protection locked="0"/>
    </xf>
    <xf numFmtId="10" fontId="2" fillId="0" borderId="25" xfId="0" applyNumberFormat="1" applyFont="1" applyFill="1" applyBorder="1" applyAlignment="1" applyProtection="1">
      <alignment horizontal="center" vertical="center"/>
      <protection locked="0"/>
    </xf>
    <xf numFmtId="0" fontId="4" fillId="2" borderId="2" xfId="16" applyFont="1" applyFill="1" applyBorder="1" applyAlignment="1">
      <alignment horizontal="justify" vertical="center" wrapText="1"/>
    </xf>
    <xf numFmtId="0" fontId="4" fillId="2" borderId="5" xfId="16" applyFont="1" applyFill="1" applyBorder="1" applyAlignment="1">
      <alignment horizontal="justify" vertical="center" wrapText="1"/>
    </xf>
    <xf numFmtId="0" fontId="4" fillId="0" borderId="1" xfId="16" applyFont="1" applyFill="1" applyBorder="1" applyAlignment="1">
      <alignment horizontal="justify" vertical="center" wrapText="1"/>
    </xf>
    <xf numFmtId="0" fontId="2" fillId="0" borderId="2" xfId="0" applyFont="1" applyFill="1" applyBorder="1" applyAlignment="1" applyProtection="1">
      <alignment horizontal="center" vertical="center" wrapText="1"/>
      <protection locked="0"/>
    </xf>
    <xf numFmtId="10" fontId="2" fillId="0" borderId="2" xfId="23" applyNumberFormat="1" applyFont="1" applyFill="1" applyBorder="1" applyAlignment="1" applyProtection="1">
      <alignment horizontal="center" vertical="center" wrapText="1"/>
      <protection locked="0"/>
    </xf>
    <xf numFmtId="10" fontId="2" fillId="0" borderId="5" xfId="23" applyNumberFormat="1" applyFont="1" applyFill="1" applyBorder="1" applyAlignment="1" applyProtection="1">
      <alignment horizontal="center" vertical="center" wrapText="1"/>
      <protection locked="0"/>
    </xf>
    <xf numFmtId="0" fontId="2" fillId="0" borderId="44" xfId="0" applyFont="1" applyFill="1" applyBorder="1" applyAlignment="1" applyProtection="1">
      <alignment horizontal="center" vertical="center" wrapText="1"/>
      <protection locked="0"/>
    </xf>
    <xf numFmtId="10" fontId="12" fillId="4" borderId="1" xfId="16" applyNumberFormat="1" applyFont="1" applyFill="1" applyBorder="1" applyAlignment="1">
      <alignment horizontal="right" vertical="center"/>
    </xf>
    <xf numFmtId="0" fontId="2" fillId="0" borderId="25" xfId="0" applyFont="1" applyFill="1" applyBorder="1" applyAlignment="1" applyProtection="1">
      <alignment horizontal="center" vertical="center" wrapText="1"/>
      <protection locked="0"/>
    </xf>
    <xf numFmtId="10" fontId="2" fillId="0" borderId="3" xfId="23" applyNumberFormat="1" applyFont="1" applyFill="1" applyBorder="1" applyAlignment="1" applyProtection="1">
      <alignment horizontal="center" vertical="center" wrapText="1"/>
      <protection locked="0"/>
    </xf>
    <xf numFmtId="10" fontId="2" fillId="0" borderId="1" xfId="23" applyNumberFormat="1" applyFont="1" applyFill="1" applyBorder="1" applyAlignment="1" applyProtection="1">
      <alignment horizontal="center" vertical="center" wrapText="1"/>
      <protection locked="0"/>
    </xf>
    <xf numFmtId="0" fontId="2" fillId="5" borderId="26" xfId="16" applyFont="1" applyFill="1" applyBorder="1" applyAlignment="1">
      <alignment horizontal="center" vertical="center" wrapText="1"/>
    </xf>
    <xf numFmtId="0" fontId="2" fillId="5" borderId="27" xfId="16" applyFont="1" applyFill="1" applyBorder="1" applyAlignment="1">
      <alignment horizontal="center" vertical="center" wrapText="1"/>
    </xf>
    <xf numFmtId="0" fontId="2" fillId="5" borderId="28" xfId="16" applyFont="1" applyFill="1" applyBorder="1" applyAlignment="1">
      <alignment horizontal="center" vertical="center" wrapText="1"/>
    </xf>
    <xf numFmtId="178" fontId="2" fillId="0" borderId="3" xfId="23" applyNumberFormat="1" applyFont="1" applyFill="1" applyBorder="1" applyAlignment="1" applyProtection="1">
      <alignment horizontal="center" vertical="center" wrapText="1"/>
      <protection locked="0"/>
    </xf>
    <xf numFmtId="178" fontId="2" fillId="0" borderId="4" xfId="23" applyNumberFormat="1" applyFont="1" applyFill="1" applyBorder="1" applyAlignment="1" applyProtection="1">
      <alignment horizontal="center" vertical="center" wrapText="1"/>
      <protection locked="0"/>
    </xf>
    <xf numFmtId="3" fontId="8" fillId="4" borderId="43" xfId="0" applyNumberFormat="1" applyFont="1" applyFill="1" applyBorder="1" applyAlignment="1">
      <alignment horizontal="center" vertical="center" wrapText="1"/>
    </xf>
    <xf numFmtId="3" fontId="8" fillId="4" borderId="25" xfId="0" applyNumberFormat="1" applyFont="1" applyFill="1" applyBorder="1" applyAlignment="1">
      <alignment horizontal="center" vertical="center" wrapText="1"/>
    </xf>
    <xf numFmtId="3" fontId="8" fillId="4" borderId="44" xfId="0" applyNumberFormat="1" applyFont="1" applyFill="1" applyBorder="1" applyAlignment="1">
      <alignment horizontal="center" vertical="center" wrapText="1"/>
    </xf>
    <xf numFmtId="176" fontId="4" fillId="0" borderId="3" xfId="5" applyNumberFormat="1" applyFont="1" applyBorder="1" applyAlignment="1">
      <alignment horizontal="center" vertical="center"/>
    </xf>
    <xf numFmtId="176" fontId="4" fillId="0" borderId="1" xfId="5" applyNumberFormat="1" applyFont="1" applyBorder="1" applyAlignment="1">
      <alignment horizontal="center" vertical="center"/>
    </xf>
    <xf numFmtId="176" fontId="4" fillId="0" borderId="4" xfId="5" applyNumberFormat="1" applyFont="1" applyBorder="1" applyAlignment="1">
      <alignment horizontal="center" vertical="center"/>
    </xf>
    <xf numFmtId="3" fontId="8" fillId="4" borderId="3"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3" fontId="8" fillId="4" borderId="4" xfId="0" applyNumberFormat="1" applyFont="1" applyFill="1" applyBorder="1" applyAlignment="1">
      <alignment horizontal="center" vertical="center" wrapText="1"/>
    </xf>
    <xf numFmtId="3" fontId="8" fillId="4" borderId="5" xfId="0" applyNumberFormat="1" applyFont="1" applyFill="1" applyBorder="1" applyAlignment="1">
      <alignment horizontal="center" vertical="center" wrapText="1"/>
    </xf>
    <xf numFmtId="176" fontId="4" fillId="0" borderId="5" xfId="5" applyNumberFormat="1" applyFont="1" applyBorder="1" applyAlignment="1">
      <alignment horizontal="center" vertical="center"/>
    </xf>
    <xf numFmtId="0" fontId="0" fillId="0" borderId="56" xfId="0" applyBorder="1" applyAlignment="1">
      <alignment horizontal="center"/>
    </xf>
    <xf numFmtId="0" fontId="0" fillId="0" borderId="54" xfId="0" applyBorder="1" applyAlignment="1">
      <alignment horizontal="center"/>
    </xf>
    <xf numFmtId="0" fontId="38" fillId="0" borderId="51"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61" xfId="0" applyFont="1" applyFill="1" applyBorder="1" applyAlignment="1">
      <alignment horizontal="center" vertical="center" wrapText="1"/>
    </xf>
    <xf numFmtId="3" fontId="33" fillId="0" borderId="25" xfId="0" applyNumberFormat="1" applyFont="1" applyFill="1" applyBorder="1" applyAlignment="1">
      <alignment horizontal="center" vertical="center" wrapText="1"/>
    </xf>
    <xf numFmtId="3" fontId="33" fillId="0" borderId="44" xfId="0" applyNumberFormat="1" applyFont="1" applyFill="1" applyBorder="1" applyAlignment="1">
      <alignment horizontal="center" vertical="center" wrapText="1"/>
    </xf>
    <xf numFmtId="0" fontId="0" fillId="4" borderId="25" xfId="0" applyFill="1" applyBorder="1" applyAlignment="1">
      <alignment horizontal="center"/>
    </xf>
    <xf numFmtId="0" fontId="0" fillId="4" borderId="44" xfId="0" applyFill="1"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4" fillId="0" borderId="29" xfId="19" applyBorder="1" applyAlignment="1">
      <alignment horizontal="center"/>
    </xf>
    <xf numFmtId="0" fontId="4" fillId="0" borderId="0" xfId="19" applyBorder="1" applyAlignment="1">
      <alignment horizontal="center"/>
    </xf>
    <xf numFmtId="0" fontId="4" fillId="0" borderId="31" xfId="19" applyBorder="1" applyAlignment="1">
      <alignment horizontal="center"/>
    </xf>
    <xf numFmtId="0" fontId="4" fillId="0" borderId="32" xfId="19" applyBorder="1" applyAlignment="1">
      <alignment horizontal="center"/>
    </xf>
    <xf numFmtId="0" fontId="15" fillId="6" borderId="40" xfId="19" applyFont="1" applyFill="1" applyBorder="1" applyAlignment="1">
      <alignment horizontal="center" vertical="center" wrapText="1"/>
    </xf>
    <xf numFmtId="0" fontId="15" fillId="6" borderId="42" xfId="19" applyFont="1" applyFill="1" applyBorder="1" applyAlignment="1">
      <alignment horizontal="center" vertical="center" wrapText="1"/>
    </xf>
    <xf numFmtId="0" fontId="2" fillId="6" borderId="40" xfId="19" applyFont="1" applyFill="1" applyBorder="1" applyAlignment="1">
      <alignment horizontal="center" vertical="center" wrapText="1"/>
    </xf>
    <xf numFmtId="0" fontId="2" fillId="6" borderId="42" xfId="19" applyFont="1" applyFill="1" applyBorder="1" applyAlignment="1">
      <alignment horizontal="center" vertical="center" wrapText="1"/>
    </xf>
    <xf numFmtId="0" fontId="2" fillId="6" borderId="36" xfId="19" applyFont="1" applyFill="1" applyBorder="1" applyAlignment="1">
      <alignment horizontal="center" vertical="center" wrapText="1"/>
    </xf>
    <xf numFmtId="0" fontId="2" fillId="6" borderId="34" xfId="19" applyFont="1" applyFill="1" applyBorder="1" applyAlignment="1">
      <alignment horizontal="center" vertical="center" wrapText="1"/>
    </xf>
    <xf numFmtId="0" fontId="2" fillId="6" borderId="19" xfId="19" applyFont="1" applyFill="1" applyBorder="1" applyAlignment="1">
      <alignment horizontal="center" vertical="center" wrapText="1"/>
    </xf>
    <xf numFmtId="0" fontId="2" fillId="6" borderId="1" xfId="19" applyFont="1" applyFill="1" applyBorder="1" applyAlignment="1">
      <alignment horizontal="center" vertical="center" wrapText="1"/>
    </xf>
    <xf numFmtId="0" fontId="27" fillId="6" borderId="18" xfId="19" applyFont="1" applyFill="1" applyBorder="1" applyAlignment="1">
      <alignment horizontal="center" vertical="center" wrapText="1"/>
    </xf>
    <xf numFmtId="0" fontId="27" fillId="6" borderId="3" xfId="19" applyFont="1" applyFill="1" applyBorder="1" applyAlignment="1">
      <alignment horizontal="center" vertical="center" wrapText="1"/>
    </xf>
    <xf numFmtId="0" fontId="27" fillId="6" borderId="11" xfId="19" applyFont="1" applyFill="1" applyBorder="1" applyAlignment="1">
      <alignment horizontal="center" vertical="center" wrapText="1"/>
    </xf>
    <xf numFmtId="0" fontId="27" fillId="6" borderId="19" xfId="19" applyFont="1" applyFill="1" applyBorder="1" applyAlignment="1">
      <alignment horizontal="center" vertical="center" wrapText="1"/>
    </xf>
    <xf numFmtId="0" fontId="27" fillId="6" borderId="1" xfId="19" applyFont="1" applyFill="1" applyBorder="1" applyAlignment="1">
      <alignment horizontal="center" vertical="center" wrapText="1"/>
    </xf>
    <xf numFmtId="0" fontId="27" fillId="6" borderId="12" xfId="19" applyFont="1" applyFill="1" applyBorder="1" applyAlignment="1">
      <alignment horizontal="center" vertical="center" wrapText="1"/>
    </xf>
    <xf numFmtId="0" fontId="28" fillId="6" borderId="1" xfId="19" applyFont="1" applyFill="1" applyBorder="1" applyAlignment="1">
      <alignment horizontal="center" vertical="center" wrapText="1"/>
    </xf>
    <xf numFmtId="0" fontId="28" fillId="6" borderId="12" xfId="19" applyFont="1" applyFill="1" applyBorder="1" applyAlignment="1">
      <alignment horizontal="center" vertical="center" wrapText="1"/>
    </xf>
    <xf numFmtId="0" fontId="2" fillId="6" borderId="12" xfId="19" applyFont="1" applyFill="1" applyBorder="1" applyAlignment="1">
      <alignment horizontal="center" vertical="center" wrapText="1"/>
    </xf>
    <xf numFmtId="0" fontId="38" fillId="0" borderId="47" xfId="0" applyFont="1" applyFill="1" applyBorder="1" applyAlignment="1">
      <alignment horizontal="center" vertical="center" wrapText="1"/>
    </xf>
    <xf numFmtId="3" fontId="33" fillId="0" borderId="4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38" fillId="0" borderId="28"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38" xfId="0" applyFont="1" applyFill="1" applyBorder="1" applyAlignment="1">
      <alignment horizontal="center" vertical="center" wrapText="1"/>
    </xf>
    <xf numFmtId="3" fontId="33" fillId="4" borderId="1"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3" fontId="33" fillId="4" borderId="5" xfId="0" applyNumberFormat="1" applyFont="1" applyFill="1" applyBorder="1" applyAlignment="1">
      <alignment horizontal="center" vertical="center" wrapText="1"/>
    </xf>
    <xf numFmtId="170" fontId="38" fillId="4" borderId="2" xfId="0" applyNumberFormat="1" applyFont="1" applyFill="1" applyBorder="1" applyAlignment="1">
      <alignment horizontal="center" vertical="center" wrapText="1"/>
    </xf>
    <xf numFmtId="176" fontId="0" fillId="0" borderId="59" xfId="0" applyNumberForma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3" fontId="8" fillId="0" borderId="5" xfId="0" applyNumberFormat="1" applyFont="1" applyFill="1" applyBorder="1" applyAlignment="1">
      <alignment horizontal="center" vertical="center" wrapText="1"/>
    </xf>
    <xf numFmtId="176" fontId="0" fillId="0" borderId="11" xfId="0" applyNumberFormat="1" applyBorder="1" applyAlignment="1">
      <alignment horizontal="center" vertical="center" wrapText="1"/>
    </xf>
    <xf numFmtId="170" fontId="38" fillId="4" borderId="1" xfId="0" applyNumberFormat="1" applyFont="1" applyFill="1" applyBorder="1" applyAlignment="1">
      <alignment horizontal="center" vertical="center" wrapText="1"/>
    </xf>
    <xf numFmtId="0" fontId="11" fillId="0" borderId="0" xfId="0" applyFont="1" applyBorder="1" applyAlignment="1">
      <alignment horizontal="center" vertical="center"/>
    </xf>
    <xf numFmtId="0" fontId="2" fillId="0" borderId="2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46" xfId="0" applyBorder="1" applyAlignment="1">
      <alignment horizontal="center"/>
    </xf>
    <xf numFmtId="3" fontId="8" fillId="0" borderId="43" xfId="0" applyNumberFormat="1" applyFont="1" applyFill="1" applyBorder="1" applyAlignment="1">
      <alignment horizontal="center" vertical="center" wrapText="1"/>
    </xf>
    <xf numFmtId="3" fontId="8" fillId="0" borderId="25" xfId="0" applyNumberFormat="1" applyFont="1" applyFill="1" applyBorder="1" applyAlignment="1">
      <alignment horizontal="center" vertical="center" wrapText="1"/>
    </xf>
    <xf numFmtId="3" fontId="8" fillId="0" borderId="44" xfId="0" applyNumberFormat="1" applyFont="1" applyFill="1" applyBorder="1" applyAlignment="1">
      <alignment horizontal="center" vertical="center" wrapText="1"/>
    </xf>
  </cellXfs>
  <cellStyles count="24">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3" xfId="14" xr:uid="{00000000-0005-0000-0000-00000D000000}"/>
    <cellStyle name="Moneda 4" xfId="15" xr:uid="{00000000-0005-0000-0000-00000E000000}"/>
    <cellStyle name="Normal" xfId="0" builtinId="0"/>
    <cellStyle name="Normal 2" xfId="16" xr:uid="{00000000-0005-0000-0000-000010000000}"/>
    <cellStyle name="Normal 2 10" xfId="17" xr:uid="{00000000-0005-0000-0000-000011000000}"/>
    <cellStyle name="Normal 3" xfId="18" xr:uid="{00000000-0005-0000-0000-000012000000}"/>
    <cellStyle name="Normal 3 2" xfId="19" xr:uid="{00000000-0005-0000-0000-000013000000}"/>
    <cellStyle name="Normal 4 2" xfId="20" xr:uid="{00000000-0005-0000-0000-000014000000}"/>
    <cellStyle name="Porcentaje" xfId="21" builtinId="5"/>
    <cellStyle name="Porcentual 2" xfId="22" xr:uid="{00000000-0005-0000-0000-000016000000}"/>
    <cellStyle name="Porcentual 2 2" xfId="23" xr:uid="{00000000-0005-0000-0000-000017000000}"/>
  </cellStyles>
  <dxfs count="0"/>
  <tableStyles count="0" defaultTableStyle="TableStyleMedium9" defaultPivotStyle="PivotStyleLight16"/>
  <colors>
    <mruColors>
      <color rgb="FF669900"/>
      <color rgb="FF9CD35F"/>
      <color rgb="FF7BB800"/>
      <color rgb="FF76B53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361950</xdr:colOff>
      <xdr:row>1</xdr:row>
      <xdr:rowOff>190500</xdr:rowOff>
    </xdr:from>
    <xdr:to>
      <xdr:col>3</xdr:col>
      <xdr:colOff>704850</xdr:colOff>
      <xdr:row>3</xdr:row>
      <xdr:rowOff>276225</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 y="457200"/>
          <a:ext cx="2800350" cy="93345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819150" cy="53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210909</xdr:colOff>
      <xdr:row>0</xdr:row>
      <xdr:rowOff>66675</xdr:rowOff>
    </xdr:from>
    <xdr:to>
      <xdr:col>2</xdr:col>
      <xdr:colOff>1688238</xdr:colOff>
      <xdr:row>3</xdr:row>
      <xdr:rowOff>208191</xdr:rowOff>
    </xdr:to>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35059" y="66675"/>
          <a:ext cx="1477329" cy="913041"/>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9"/>
  <sheetViews>
    <sheetView tabSelected="1" view="pageBreakPreview" topLeftCell="I15" zoomScale="60" zoomScaleNormal="60" workbookViewId="0">
      <selection activeCell="AG14" sqref="AG14"/>
    </sheetView>
  </sheetViews>
  <sheetFormatPr baseColWidth="10"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6" style="1" customWidth="1"/>
    <col min="7" max="7" width="12.85546875" style="1" customWidth="1"/>
    <col min="8" max="8" width="11.7109375" style="1" customWidth="1"/>
    <col min="9" max="9" width="13.5703125" style="19" bestFit="1" customWidth="1"/>
    <col min="10" max="10" width="12.7109375" style="28" customWidth="1"/>
    <col min="11" max="11" width="12.7109375" style="19" customWidth="1"/>
    <col min="12" max="12" width="19" style="29" customWidth="1"/>
    <col min="13" max="13" width="12.7109375" style="28" customWidth="1"/>
    <col min="14" max="14" width="14.28515625" style="28" customWidth="1"/>
    <col min="15" max="16" width="12.7109375" style="28" customWidth="1"/>
    <col min="17" max="17" width="12.7109375" style="29" customWidth="1"/>
    <col min="18" max="18" width="9" style="28" customWidth="1"/>
    <col min="19" max="21" width="12.7109375" style="28" customWidth="1"/>
    <col min="22" max="22" width="12.7109375" style="29" customWidth="1"/>
    <col min="23" max="26" width="12.7109375" style="28" customWidth="1"/>
    <col min="27" max="32" width="12.7109375" style="29" customWidth="1"/>
    <col min="33" max="33" width="12.85546875" style="1" customWidth="1"/>
    <col min="34" max="34" width="16.5703125" style="1" customWidth="1"/>
    <col min="35" max="35" width="12.85546875" style="1" customWidth="1"/>
    <col min="36" max="36" width="14.28515625" style="1" customWidth="1"/>
    <col min="37" max="37" width="13.140625" style="1" customWidth="1"/>
    <col min="38" max="38" width="12.28515625" style="1" customWidth="1"/>
    <col min="39" max="39" width="49.42578125" style="1" customWidth="1"/>
    <col min="40" max="40" width="18.5703125" style="1" customWidth="1"/>
    <col min="41" max="41" width="21.42578125" style="1" customWidth="1"/>
    <col min="42" max="42" width="19.140625" style="1" customWidth="1"/>
    <col min="43" max="43" width="16.7109375" style="1" customWidth="1"/>
    <col min="44" max="44" width="11.42578125" style="1"/>
    <col min="45" max="45" width="56.5703125" style="1" customWidth="1"/>
    <col min="46" max="16384" width="11.42578125" style="1"/>
  </cols>
  <sheetData>
    <row r="1" spans="1:43" ht="21" customHeight="1" thickBot="1" x14ac:dyDescent="0.3">
      <c r="A1" s="4"/>
      <c r="B1" s="4"/>
      <c r="C1" s="4"/>
      <c r="D1" s="4"/>
      <c r="E1" s="4"/>
      <c r="F1" s="4"/>
      <c r="G1" s="4"/>
      <c r="H1" s="4"/>
      <c r="I1" s="17"/>
      <c r="J1" s="17"/>
      <c r="K1" s="17"/>
      <c r="L1" s="17"/>
      <c r="M1" s="17"/>
      <c r="N1" s="17"/>
      <c r="O1" s="17"/>
      <c r="P1" s="17"/>
      <c r="Q1" s="17"/>
      <c r="R1" s="17"/>
      <c r="S1" s="17"/>
      <c r="T1" s="17"/>
      <c r="U1" s="17"/>
      <c r="V1" s="17"/>
      <c r="W1" s="17"/>
      <c r="X1" s="17"/>
      <c r="Y1" s="17"/>
      <c r="Z1" s="17"/>
      <c r="AA1" s="17"/>
      <c r="AB1" s="17"/>
      <c r="AC1" s="17"/>
      <c r="AD1" s="17"/>
      <c r="AE1" s="17"/>
      <c r="AF1" s="17"/>
      <c r="AG1" s="4"/>
      <c r="AH1" s="4"/>
      <c r="AI1" s="4"/>
      <c r="AJ1" s="4"/>
      <c r="AK1" s="4"/>
      <c r="AL1" s="4"/>
      <c r="AM1" s="4"/>
      <c r="AN1" s="4"/>
      <c r="AO1" s="4"/>
      <c r="AP1" s="4"/>
      <c r="AQ1" s="4"/>
    </row>
    <row r="2" spans="1:43" ht="38.25" customHeight="1" x14ac:dyDescent="0.25">
      <c r="A2" s="409"/>
      <c r="B2" s="410"/>
      <c r="C2" s="410"/>
      <c r="D2" s="410"/>
      <c r="E2" s="410"/>
      <c r="F2" s="411"/>
      <c r="G2" s="417" t="s">
        <v>0</v>
      </c>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AN2" s="417"/>
      <c r="AO2" s="417"/>
      <c r="AP2" s="417"/>
      <c r="AQ2" s="418"/>
    </row>
    <row r="3" spans="1:43" ht="28.5" customHeight="1" x14ac:dyDescent="0.25">
      <c r="A3" s="412"/>
      <c r="B3" s="413"/>
      <c r="C3" s="413"/>
      <c r="D3" s="413"/>
      <c r="E3" s="413"/>
      <c r="F3" s="414"/>
      <c r="G3" s="419" t="s">
        <v>119</v>
      </c>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20"/>
    </row>
    <row r="4" spans="1:43" ht="27.75" customHeight="1" x14ac:dyDescent="0.25">
      <c r="A4" s="412"/>
      <c r="B4" s="413"/>
      <c r="C4" s="413"/>
      <c r="D4" s="413"/>
      <c r="E4" s="413"/>
      <c r="F4" s="414"/>
      <c r="G4" s="419" t="s">
        <v>1</v>
      </c>
      <c r="H4" s="419"/>
      <c r="I4" s="419"/>
      <c r="J4" s="419"/>
      <c r="K4" s="419"/>
      <c r="L4" s="419"/>
      <c r="M4" s="419"/>
      <c r="N4" s="419"/>
      <c r="O4" s="419"/>
      <c r="P4" s="419" t="s">
        <v>123</v>
      </c>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20"/>
    </row>
    <row r="5" spans="1:43" ht="26.25" customHeight="1" x14ac:dyDescent="0.25">
      <c r="A5" s="412"/>
      <c r="B5" s="413"/>
      <c r="C5" s="413"/>
      <c r="D5" s="413"/>
      <c r="E5" s="413"/>
      <c r="F5" s="414"/>
      <c r="G5" s="419" t="s">
        <v>3</v>
      </c>
      <c r="H5" s="419"/>
      <c r="I5" s="419"/>
      <c r="J5" s="419"/>
      <c r="K5" s="419"/>
      <c r="L5" s="419"/>
      <c r="M5" s="419"/>
      <c r="N5" s="419"/>
      <c r="O5" s="419"/>
      <c r="P5" s="419" t="s">
        <v>124</v>
      </c>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20"/>
    </row>
    <row r="6" spans="1:43" ht="15.75" x14ac:dyDescent="0.25">
      <c r="A6" s="41"/>
      <c r="B6" s="42"/>
      <c r="C6" s="42"/>
      <c r="D6" s="42"/>
      <c r="E6" s="42"/>
      <c r="F6" s="42"/>
      <c r="G6" s="42"/>
      <c r="H6" s="42"/>
      <c r="I6" s="43"/>
      <c r="J6" s="43"/>
      <c r="K6" s="43"/>
      <c r="L6" s="43"/>
      <c r="M6" s="43"/>
      <c r="N6" s="43"/>
      <c r="O6" s="43"/>
      <c r="P6" s="43"/>
      <c r="Q6" s="43"/>
      <c r="R6" s="43"/>
      <c r="S6" s="43"/>
      <c r="T6" s="43"/>
      <c r="U6" s="43"/>
      <c r="V6" s="43"/>
      <c r="W6" s="43"/>
      <c r="X6" s="43"/>
      <c r="Y6" s="43"/>
      <c r="Z6" s="43"/>
      <c r="AA6" s="43"/>
      <c r="AB6" s="43"/>
      <c r="AC6" s="43"/>
      <c r="AD6" s="43"/>
      <c r="AE6" s="43"/>
      <c r="AF6" s="43"/>
      <c r="AG6" s="42"/>
      <c r="AH6" s="42"/>
      <c r="AI6" s="42"/>
      <c r="AJ6" s="42"/>
      <c r="AK6" s="42"/>
      <c r="AL6" s="42"/>
      <c r="AM6" s="42"/>
      <c r="AN6" s="42"/>
      <c r="AO6" s="42"/>
      <c r="AP6" s="42"/>
      <c r="AQ6" s="44"/>
    </row>
    <row r="7" spans="1:43" ht="30" customHeight="1" x14ac:dyDescent="0.25">
      <c r="A7" s="423" t="s">
        <v>4</v>
      </c>
      <c r="B7" s="419"/>
      <c r="C7" s="419"/>
      <c r="D7" s="419"/>
      <c r="E7" s="419"/>
      <c r="F7" s="419"/>
      <c r="G7" s="419"/>
      <c r="H7" s="419"/>
      <c r="I7" s="419"/>
      <c r="J7" s="419"/>
      <c r="K7" s="419"/>
      <c r="L7" s="419"/>
      <c r="M7" s="419"/>
      <c r="N7" s="419"/>
      <c r="O7" s="419"/>
      <c r="P7" s="426" t="s">
        <v>125</v>
      </c>
      <c r="Q7" s="426"/>
      <c r="R7" s="426"/>
      <c r="S7" s="426"/>
      <c r="T7" s="426"/>
      <c r="U7" s="426"/>
      <c r="V7" s="426"/>
      <c r="W7" s="426"/>
      <c r="X7" s="426"/>
      <c r="Y7" s="426"/>
      <c r="Z7" s="426"/>
      <c r="AA7" s="426"/>
      <c r="AB7" s="426"/>
      <c r="AC7" s="426"/>
      <c r="AD7" s="426"/>
      <c r="AE7" s="426"/>
      <c r="AF7" s="426"/>
      <c r="AG7" s="426"/>
      <c r="AH7" s="426"/>
      <c r="AI7" s="426"/>
      <c r="AJ7" s="426"/>
      <c r="AK7" s="426"/>
      <c r="AL7" s="426"/>
      <c r="AM7" s="426"/>
      <c r="AN7" s="426"/>
      <c r="AO7" s="426"/>
      <c r="AP7" s="426"/>
      <c r="AQ7" s="427"/>
    </row>
    <row r="8" spans="1:43" ht="30" customHeight="1" thickBot="1" x14ac:dyDescent="0.3">
      <c r="A8" s="424" t="s">
        <v>2</v>
      </c>
      <c r="B8" s="425"/>
      <c r="C8" s="425" t="s">
        <v>2</v>
      </c>
      <c r="D8" s="425"/>
      <c r="E8" s="425"/>
      <c r="F8" s="425"/>
      <c r="G8" s="425"/>
      <c r="H8" s="425"/>
      <c r="I8" s="425"/>
      <c r="J8" s="425"/>
      <c r="K8" s="425"/>
      <c r="L8" s="425"/>
      <c r="M8" s="425"/>
      <c r="N8" s="425"/>
      <c r="O8" s="425"/>
      <c r="P8" s="421" t="s">
        <v>126</v>
      </c>
      <c r="Q8" s="421"/>
      <c r="R8" s="421"/>
      <c r="S8" s="421"/>
      <c r="T8" s="421"/>
      <c r="U8" s="421"/>
      <c r="V8" s="421"/>
      <c r="W8" s="421"/>
      <c r="X8" s="421"/>
      <c r="Y8" s="421"/>
      <c r="Z8" s="421"/>
      <c r="AA8" s="421"/>
      <c r="AB8" s="421"/>
      <c r="AC8" s="421"/>
      <c r="AD8" s="421"/>
      <c r="AE8" s="421"/>
      <c r="AF8" s="421"/>
      <c r="AG8" s="421"/>
      <c r="AH8" s="421"/>
      <c r="AI8" s="421"/>
      <c r="AJ8" s="421"/>
      <c r="AK8" s="421"/>
      <c r="AL8" s="421"/>
      <c r="AM8" s="421"/>
      <c r="AN8" s="421"/>
      <c r="AO8" s="421"/>
      <c r="AP8" s="421"/>
      <c r="AQ8" s="422"/>
    </row>
    <row r="9" spans="1:43" ht="36" customHeight="1" thickBot="1" x14ac:dyDescent="0.3">
      <c r="A9" s="38"/>
      <c r="B9" s="39"/>
      <c r="C9" s="39"/>
      <c r="D9" s="39"/>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2"/>
      <c r="AH9" s="42"/>
      <c r="AI9" s="42"/>
      <c r="AJ9" s="42"/>
      <c r="AK9" s="42"/>
      <c r="AL9" s="42"/>
      <c r="AM9" s="42"/>
      <c r="AN9" s="42"/>
      <c r="AO9" s="42"/>
      <c r="AP9" s="42"/>
      <c r="AQ9" s="44"/>
    </row>
    <row r="10" spans="1:43" s="2" customFormat="1" ht="70.5" customHeight="1" x14ac:dyDescent="0.25">
      <c r="A10" s="415" t="s">
        <v>96</v>
      </c>
      <c r="B10" s="416"/>
      <c r="C10" s="416" t="s">
        <v>99</v>
      </c>
      <c r="D10" s="416"/>
      <c r="E10" s="416" t="s">
        <v>101</v>
      </c>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t="s">
        <v>109</v>
      </c>
      <c r="AL10" s="416" t="s">
        <v>110</v>
      </c>
      <c r="AM10" s="428" t="s">
        <v>111</v>
      </c>
      <c r="AN10" s="428" t="s">
        <v>112</v>
      </c>
      <c r="AO10" s="428" t="s">
        <v>113</v>
      </c>
      <c r="AP10" s="428" t="s">
        <v>114</v>
      </c>
      <c r="AQ10" s="441" t="s">
        <v>115</v>
      </c>
    </row>
    <row r="11" spans="1:43" s="3" customFormat="1" ht="45.75" customHeight="1" x14ac:dyDescent="0.2">
      <c r="A11" s="439" t="s">
        <v>97</v>
      </c>
      <c r="B11" s="437" t="s">
        <v>98</v>
      </c>
      <c r="C11" s="437" t="s">
        <v>79</v>
      </c>
      <c r="D11" s="437" t="s">
        <v>100</v>
      </c>
      <c r="E11" s="437" t="s">
        <v>102</v>
      </c>
      <c r="F11" s="437" t="s">
        <v>103</v>
      </c>
      <c r="G11" s="437" t="s">
        <v>104</v>
      </c>
      <c r="H11" s="437" t="s">
        <v>105</v>
      </c>
      <c r="I11" s="437" t="s">
        <v>106</v>
      </c>
      <c r="J11" s="432" t="s">
        <v>107</v>
      </c>
      <c r="K11" s="433"/>
      <c r="L11" s="433"/>
      <c r="M11" s="433"/>
      <c r="N11" s="433"/>
      <c r="O11" s="433"/>
      <c r="P11" s="433"/>
      <c r="Q11" s="433"/>
      <c r="R11" s="433"/>
      <c r="S11" s="433"/>
      <c r="T11" s="433"/>
      <c r="U11" s="433"/>
      <c r="V11" s="433"/>
      <c r="W11" s="433"/>
      <c r="X11" s="433"/>
      <c r="Y11" s="433"/>
      <c r="Z11" s="433"/>
      <c r="AA11" s="433"/>
      <c r="AB11" s="433"/>
      <c r="AC11" s="433"/>
      <c r="AD11" s="433"/>
      <c r="AE11" s="433"/>
      <c r="AF11" s="434"/>
      <c r="AG11" s="431" t="s">
        <v>108</v>
      </c>
      <c r="AH11" s="431"/>
      <c r="AI11" s="431"/>
      <c r="AJ11" s="431"/>
      <c r="AK11" s="437"/>
      <c r="AL11" s="437"/>
      <c r="AM11" s="429"/>
      <c r="AN11" s="429"/>
      <c r="AO11" s="429"/>
      <c r="AP11" s="429"/>
      <c r="AQ11" s="442"/>
    </row>
    <row r="12" spans="1:43" s="3" customFormat="1" ht="51" customHeight="1" x14ac:dyDescent="0.2">
      <c r="A12" s="439"/>
      <c r="B12" s="437"/>
      <c r="C12" s="437"/>
      <c r="D12" s="437"/>
      <c r="E12" s="437"/>
      <c r="F12" s="437"/>
      <c r="G12" s="437"/>
      <c r="H12" s="437"/>
      <c r="I12" s="437"/>
      <c r="J12" s="431">
        <v>2012</v>
      </c>
      <c r="K12" s="431"/>
      <c r="L12" s="431"/>
      <c r="M12" s="431">
        <v>2013</v>
      </c>
      <c r="N12" s="431"/>
      <c r="O12" s="431"/>
      <c r="P12" s="431"/>
      <c r="Q12" s="431"/>
      <c r="R12" s="431">
        <v>2014</v>
      </c>
      <c r="S12" s="431"/>
      <c r="T12" s="431"/>
      <c r="U12" s="431"/>
      <c r="V12" s="431"/>
      <c r="W12" s="431">
        <v>2015</v>
      </c>
      <c r="X12" s="431"/>
      <c r="Y12" s="431"/>
      <c r="Z12" s="431"/>
      <c r="AA12" s="431"/>
      <c r="AB12" s="431">
        <v>2016</v>
      </c>
      <c r="AC12" s="431"/>
      <c r="AD12" s="431"/>
      <c r="AE12" s="431"/>
      <c r="AF12" s="431"/>
      <c r="AG12" s="437" t="s">
        <v>5</v>
      </c>
      <c r="AH12" s="437" t="s">
        <v>6</v>
      </c>
      <c r="AI12" s="437" t="s">
        <v>7</v>
      </c>
      <c r="AJ12" s="437" t="s">
        <v>8</v>
      </c>
      <c r="AK12" s="437"/>
      <c r="AL12" s="437"/>
      <c r="AM12" s="429"/>
      <c r="AN12" s="429"/>
      <c r="AO12" s="429"/>
      <c r="AP12" s="429"/>
      <c r="AQ12" s="442"/>
    </row>
    <row r="13" spans="1:43" s="3" customFormat="1" ht="54" customHeight="1" thickBot="1" x14ac:dyDescent="0.25">
      <c r="A13" s="440"/>
      <c r="B13" s="438"/>
      <c r="C13" s="438"/>
      <c r="D13" s="438"/>
      <c r="E13" s="438"/>
      <c r="F13" s="438"/>
      <c r="G13" s="438"/>
      <c r="H13" s="438"/>
      <c r="I13" s="438"/>
      <c r="J13" s="69" t="s">
        <v>7</v>
      </c>
      <c r="K13" s="69" t="s">
        <v>8</v>
      </c>
      <c r="L13" s="69" t="s">
        <v>31</v>
      </c>
      <c r="M13" s="69" t="s">
        <v>5</v>
      </c>
      <c r="N13" s="69" t="s">
        <v>6</v>
      </c>
      <c r="O13" s="69" t="s">
        <v>7</v>
      </c>
      <c r="P13" s="69" t="s">
        <v>8</v>
      </c>
      <c r="Q13" s="69" t="s">
        <v>31</v>
      </c>
      <c r="R13" s="69" t="s">
        <v>5</v>
      </c>
      <c r="S13" s="69" t="s">
        <v>6</v>
      </c>
      <c r="T13" s="69" t="s">
        <v>7</v>
      </c>
      <c r="U13" s="69" t="s">
        <v>8</v>
      </c>
      <c r="V13" s="69" t="s">
        <v>31</v>
      </c>
      <c r="W13" s="69" t="s">
        <v>5</v>
      </c>
      <c r="X13" s="69" t="s">
        <v>6</v>
      </c>
      <c r="Y13" s="69" t="s">
        <v>7</v>
      </c>
      <c r="Z13" s="69" t="s">
        <v>8</v>
      </c>
      <c r="AA13" s="69" t="s">
        <v>31</v>
      </c>
      <c r="AB13" s="69" t="s">
        <v>5</v>
      </c>
      <c r="AC13" s="69" t="s">
        <v>6</v>
      </c>
      <c r="AD13" s="69" t="s">
        <v>7</v>
      </c>
      <c r="AE13" s="69" t="s">
        <v>8</v>
      </c>
      <c r="AF13" s="69" t="s">
        <v>31</v>
      </c>
      <c r="AG13" s="438"/>
      <c r="AH13" s="438"/>
      <c r="AI13" s="438"/>
      <c r="AJ13" s="438"/>
      <c r="AK13" s="438"/>
      <c r="AL13" s="438"/>
      <c r="AM13" s="430"/>
      <c r="AN13" s="430"/>
      <c r="AO13" s="430"/>
      <c r="AP13" s="430"/>
      <c r="AQ13" s="443"/>
    </row>
    <row r="14" spans="1:43" s="3" customFormat="1" ht="167.25" customHeight="1" x14ac:dyDescent="0.2">
      <c r="A14" s="435">
        <v>184</v>
      </c>
      <c r="B14" s="436" t="s">
        <v>127</v>
      </c>
      <c r="C14" s="78">
        <v>316</v>
      </c>
      <c r="D14" s="22" t="s">
        <v>128</v>
      </c>
      <c r="E14" s="18">
        <v>332</v>
      </c>
      <c r="F14" s="23" t="s">
        <v>129</v>
      </c>
      <c r="G14" s="23" t="s">
        <v>133</v>
      </c>
      <c r="H14" s="18" t="s">
        <v>130</v>
      </c>
      <c r="I14" s="75">
        <v>100</v>
      </c>
      <c r="J14" s="76">
        <v>10</v>
      </c>
      <c r="K14" s="75">
        <v>10</v>
      </c>
      <c r="L14" s="75">
        <v>10</v>
      </c>
      <c r="M14" s="76">
        <v>30</v>
      </c>
      <c r="N14" s="76">
        <v>30</v>
      </c>
      <c r="O14" s="76">
        <v>30</v>
      </c>
      <c r="P14" s="75">
        <v>30</v>
      </c>
      <c r="Q14" s="27">
        <v>30</v>
      </c>
      <c r="R14" s="76">
        <v>60</v>
      </c>
      <c r="S14" s="76">
        <v>60</v>
      </c>
      <c r="T14" s="76">
        <v>60</v>
      </c>
      <c r="U14" s="75">
        <v>60</v>
      </c>
      <c r="V14" s="75"/>
      <c r="W14" s="214">
        <v>90</v>
      </c>
      <c r="X14" s="214">
        <v>90</v>
      </c>
      <c r="Y14" s="76"/>
      <c r="Z14" s="75"/>
      <c r="AA14" s="75"/>
      <c r="AB14" s="214">
        <v>100</v>
      </c>
      <c r="AC14" s="76"/>
      <c r="AD14" s="76"/>
      <c r="AE14" s="75"/>
      <c r="AF14" s="75"/>
      <c r="AG14" s="281">
        <f>(66+64)/2</f>
        <v>65</v>
      </c>
      <c r="AH14" s="27">
        <v>74</v>
      </c>
      <c r="AI14" s="27"/>
      <c r="AJ14" s="27"/>
      <c r="AK14" s="403">
        <f>AH14/W14</f>
        <v>0.82222222222222219</v>
      </c>
      <c r="AL14" s="404">
        <f>AH14/I14</f>
        <v>0.74</v>
      </c>
      <c r="AM14" s="397" t="s">
        <v>240</v>
      </c>
      <c r="AN14" s="383" t="s">
        <v>216</v>
      </c>
      <c r="AO14" s="383" t="s">
        <v>214</v>
      </c>
      <c r="AP14" s="397" t="s">
        <v>241</v>
      </c>
      <c r="AQ14" s="397" t="s">
        <v>242</v>
      </c>
    </row>
    <row r="15" spans="1:43" s="3" customFormat="1" ht="167.25" customHeight="1" x14ac:dyDescent="0.2">
      <c r="A15" s="435"/>
      <c r="B15" s="436"/>
      <c r="C15" s="435">
        <v>320</v>
      </c>
      <c r="D15" s="436" t="s">
        <v>131</v>
      </c>
      <c r="E15" s="18">
        <v>337</v>
      </c>
      <c r="F15" s="23" t="s">
        <v>132</v>
      </c>
      <c r="G15" s="23" t="s">
        <v>133</v>
      </c>
      <c r="H15" s="18" t="s">
        <v>130</v>
      </c>
      <c r="I15" s="75">
        <v>50</v>
      </c>
      <c r="J15" s="76">
        <v>10</v>
      </c>
      <c r="K15" s="75">
        <v>10</v>
      </c>
      <c r="L15" s="77">
        <v>8.6999999999999993</v>
      </c>
      <c r="M15" s="76">
        <v>30</v>
      </c>
      <c r="N15" s="76">
        <v>30</v>
      </c>
      <c r="O15" s="76">
        <v>30</v>
      </c>
      <c r="P15" s="75">
        <v>30</v>
      </c>
      <c r="Q15" s="77">
        <v>30</v>
      </c>
      <c r="R15" s="76">
        <v>35</v>
      </c>
      <c r="S15" s="76">
        <v>35</v>
      </c>
      <c r="T15" s="76">
        <v>35</v>
      </c>
      <c r="U15" s="75">
        <v>35</v>
      </c>
      <c r="V15" s="75"/>
      <c r="W15" s="215">
        <v>45</v>
      </c>
      <c r="X15" s="215">
        <v>45</v>
      </c>
      <c r="Y15" s="76"/>
      <c r="Z15" s="75"/>
      <c r="AA15" s="75"/>
      <c r="AB15" s="215">
        <v>50</v>
      </c>
      <c r="AC15" s="76"/>
      <c r="AD15" s="76"/>
      <c r="AE15" s="75"/>
      <c r="AF15" s="75"/>
      <c r="AG15" s="282">
        <v>37</v>
      </c>
      <c r="AH15" s="75">
        <v>40</v>
      </c>
      <c r="AI15" s="77"/>
      <c r="AJ15" s="77"/>
      <c r="AK15" s="403">
        <f>AH15/W15</f>
        <v>0.88888888888888884</v>
      </c>
      <c r="AL15" s="404">
        <f>AH15/I15</f>
        <v>0.8</v>
      </c>
      <c r="AM15" s="398" t="s">
        <v>243</v>
      </c>
      <c r="AN15" s="384" t="s">
        <v>215</v>
      </c>
      <c r="AO15" s="399" t="s">
        <v>122</v>
      </c>
      <c r="AP15" s="385" t="s">
        <v>140</v>
      </c>
      <c r="AQ15" s="386" t="s">
        <v>244</v>
      </c>
    </row>
    <row r="16" spans="1:43" s="3" customFormat="1" ht="167.25" customHeight="1" x14ac:dyDescent="0.2">
      <c r="A16" s="435"/>
      <c r="B16" s="436"/>
      <c r="C16" s="435"/>
      <c r="D16" s="436"/>
      <c r="E16" s="18">
        <v>339</v>
      </c>
      <c r="F16" s="23" t="s">
        <v>134</v>
      </c>
      <c r="G16" s="18" t="s">
        <v>133</v>
      </c>
      <c r="H16" s="18" t="s">
        <v>130</v>
      </c>
      <c r="I16" s="75">
        <v>100</v>
      </c>
      <c r="J16" s="76">
        <v>0</v>
      </c>
      <c r="K16" s="75">
        <v>0</v>
      </c>
      <c r="L16" s="75">
        <v>0</v>
      </c>
      <c r="M16" s="76">
        <v>40</v>
      </c>
      <c r="N16" s="76">
        <v>40</v>
      </c>
      <c r="O16" s="76">
        <v>40</v>
      </c>
      <c r="P16" s="76">
        <v>40</v>
      </c>
      <c r="Q16" s="75">
        <v>10</v>
      </c>
      <c r="R16" s="76">
        <v>45</v>
      </c>
      <c r="S16" s="76">
        <v>45</v>
      </c>
      <c r="T16" s="76">
        <v>45</v>
      </c>
      <c r="U16" s="76">
        <v>45</v>
      </c>
      <c r="V16" s="75"/>
      <c r="W16" s="216">
        <v>0</v>
      </c>
      <c r="X16" s="216">
        <v>0</v>
      </c>
      <c r="Y16" s="76"/>
      <c r="Z16" s="76"/>
      <c r="AA16" s="75"/>
      <c r="AB16" s="216">
        <v>0</v>
      </c>
      <c r="AC16" s="76"/>
      <c r="AD16" s="76"/>
      <c r="AE16" s="76"/>
      <c r="AF16" s="75"/>
      <c r="AG16" s="234"/>
      <c r="AH16" s="75"/>
      <c r="AI16" s="75"/>
      <c r="AJ16" s="75"/>
      <c r="AK16" s="403">
        <v>0</v>
      </c>
      <c r="AL16" s="404">
        <v>0.23499999999999999</v>
      </c>
      <c r="AM16" s="387"/>
      <c r="AN16" s="388"/>
      <c r="AO16" s="388"/>
      <c r="AP16" s="389"/>
      <c r="AQ16" s="390"/>
    </row>
    <row r="17" spans="1:43" s="3" customFormat="1" ht="167.25" customHeight="1" x14ac:dyDescent="0.2">
      <c r="A17" s="435"/>
      <c r="B17" s="436"/>
      <c r="C17" s="18">
        <v>321</v>
      </c>
      <c r="D17" s="23" t="s">
        <v>135</v>
      </c>
      <c r="E17" s="18">
        <v>549</v>
      </c>
      <c r="F17" s="23" t="s">
        <v>136</v>
      </c>
      <c r="G17" s="18" t="s">
        <v>133</v>
      </c>
      <c r="H17" s="18" t="s">
        <v>121</v>
      </c>
      <c r="I17" s="75">
        <v>100</v>
      </c>
      <c r="J17" s="76">
        <v>100</v>
      </c>
      <c r="K17" s="75">
        <v>100</v>
      </c>
      <c r="L17" s="75">
        <v>100</v>
      </c>
      <c r="M17" s="76">
        <v>100</v>
      </c>
      <c r="N17" s="76">
        <v>100</v>
      </c>
      <c r="O17" s="76">
        <v>100</v>
      </c>
      <c r="P17" s="76">
        <v>100</v>
      </c>
      <c r="Q17" s="75">
        <v>100</v>
      </c>
      <c r="R17" s="76">
        <v>100</v>
      </c>
      <c r="S17" s="76">
        <v>100</v>
      </c>
      <c r="T17" s="76">
        <v>100</v>
      </c>
      <c r="U17" s="76">
        <v>100</v>
      </c>
      <c r="V17" s="75"/>
      <c r="W17" s="215">
        <v>100</v>
      </c>
      <c r="X17" s="215">
        <v>100</v>
      </c>
      <c r="Y17" s="76"/>
      <c r="Z17" s="76"/>
      <c r="AA17" s="75"/>
      <c r="AB17" s="215">
        <v>100</v>
      </c>
      <c r="AC17" s="76"/>
      <c r="AD17" s="76"/>
      <c r="AE17" s="76"/>
      <c r="AF17" s="75"/>
      <c r="AG17" s="235">
        <v>100</v>
      </c>
      <c r="AH17" s="75">
        <v>100</v>
      </c>
      <c r="AI17" s="75"/>
      <c r="AJ17" s="75"/>
      <c r="AK17" s="403">
        <f>AH17/X17</f>
        <v>1</v>
      </c>
      <c r="AL17" s="404">
        <v>0.8</v>
      </c>
      <c r="AM17" s="400" t="s">
        <v>245</v>
      </c>
      <c r="AN17" s="391" t="s">
        <v>213</v>
      </c>
      <c r="AO17" s="391" t="s">
        <v>122</v>
      </c>
      <c r="AP17" s="392" t="s">
        <v>246</v>
      </c>
      <c r="AQ17" s="393" t="s">
        <v>141</v>
      </c>
    </row>
    <row r="18" spans="1:43" s="3" customFormat="1" ht="167.25" customHeight="1" x14ac:dyDescent="0.2">
      <c r="A18" s="70">
        <v>185</v>
      </c>
      <c r="B18" s="71" t="s">
        <v>137</v>
      </c>
      <c r="C18" s="73">
        <v>322</v>
      </c>
      <c r="D18" s="71" t="s">
        <v>138</v>
      </c>
      <c r="E18" s="55">
        <v>341</v>
      </c>
      <c r="F18" s="56" t="s">
        <v>139</v>
      </c>
      <c r="G18" s="55" t="s">
        <v>133</v>
      </c>
      <c r="H18" s="55" t="s">
        <v>130</v>
      </c>
      <c r="I18" s="74">
        <v>100</v>
      </c>
      <c r="J18" s="57">
        <v>15</v>
      </c>
      <c r="K18" s="58">
        <v>15</v>
      </c>
      <c r="L18" s="72">
        <v>14.1</v>
      </c>
      <c r="M18" s="58">
        <v>35</v>
      </c>
      <c r="N18" s="58">
        <v>35</v>
      </c>
      <c r="O18" s="58">
        <v>35</v>
      </c>
      <c r="P18" s="58">
        <v>35</v>
      </c>
      <c r="Q18" s="77">
        <v>35</v>
      </c>
      <c r="R18" s="58">
        <v>65</v>
      </c>
      <c r="S18" s="58">
        <v>65</v>
      </c>
      <c r="T18" s="58">
        <v>65</v>
      </c>
      <c r="U18" s="58">
        <v>65</v>
      </c>
      <c r="V18" s="57"/>
      <c r="W18" s="217">
        <v>85</v>
      </c>
      <c r="X18" s="217">
        <v>85</v>
      </c>
      <c r="Y18" s="58"/>
      <c r="Z18" s="58"/>
      <c r="AA18" s="57"/>
      <c r="AB18" s="217">
        <v>100</v>
      </c>
      <c r="AC18" s="58"/>
      <c r="AD18" s="58"/>
      <c r="AE18" s="58"/>
      <c r="AF18" s="57"/>
      <c r="AG18" s="236">
        <v>68</v>
      </c>
      <c r="AH18" s="77">
        <v>75</v>
      </c>
      <c r="AI18" s="77"/>
      <c r="AJ18" s="77"/>
      <c r="AK18" s="68">
        <f>AH18/X18</f>
        <v>0.88235294117647056</v>
      </c>
      <c r="AL18" s="237">
        <f>AH18/I18</f>
        <v>0.75</v>
      </c>
      <c r="AM18" s="394" t="s">
        <v>247</v>
      </c>
      <c r="AN18" s="383" t="s">
        <v>216</v>
      </c>
      <c r="AO18" s="383" t="s">
        <v>214</v>
      </c>
      <c r="AP18" s="401" t="s">
        <v>248</v>
      </c>
      <c r="AQ18" s="401" t="s">
        <v>249</v>
      </c>
    </row>
    <row r="19" spans="1:43" ht="90.75" customHeight="1" thickBot="1" x14ac:dyDescent="0.3">
      <c r="A19" s="35"/>
      <c r="B19" s="36"/>
      <c r="C19" s="406" t="s">
        <v>116</v>
      </c>
      <c r="D19" s="407"/>
      <c r="E19" s="407"/>
      <c r="F19" s="407"/>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407"/>
      <c r="AL19" s="407"/>
      <c r="AM19" s="407"/>
      <c r="AN19" s="407"/>
      <c r="AO19" s="407"/>
      <c r="AP19" s="407"/>
      <c r="AQ19" s="408"/>
    </row>
  </sheetData>
  <mergeCells count="46">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M10:AM13"/>
    <mergeCell ref="E10:AJ10"/>
    <mergeCell ref="A14:A17"/>
    <mergeCell ref="B14:B17"/>
    <mergeCell ref="AG12:AG13"/>
    <mergeCell ref="AH12:AH13"/>
    <mergeCell ref="A11:A13"/>
    <mergeCell ref="B11:B13"/>
    <mergeCell ref="C11:C13"/>
    <mergeCell ref="C15:C16"/>
    <mergeCell ref="D11:D13"/>
    <mergeCell ref="AG11:AJ11"/>
    <mergeCell ref="J12:L12"/>
    <mergeCell ref="M12:Q12"/>
    <mergeCell ref="E11:E13"/>
    <mergeCell ref="D15:D16"/>
    <mergeCell ref="C19:AQ19"/>
    <mergeCell ref="A2:F5"/>
    <mergeCell ref="A10:B10"/>
    <mergeCell ref="G2:AQ2"/>
    <mergeCell ref="G3:AQ3"/>
    <mergeCell ref="P8:AQ8"/>
    <mergeCell ref="G4:O4"/>
    <mergeCell ref="C10:D10"/>
    <mergeCell ref="A7:O7"/>
    <mergeCell ref="A8:O8"/>
    <mergeCell ref="P7:AQ7"/>
    <mergeCell ref="AO10:AO13"/>
    <mergeCell ref="P4:AQ4"/>
    <mergeCell ref="G5:O5"/>
    <mergeCell ref="AB12:AF12"/>
    <mergeCell ref="J11:AF11"/>
  </mergeCells>
  <phoneticPr fontId="9" type="noConversion"/>
  <dataValidations count="2">
    <dataValidation type="list" allowBlank="1" showInputMessage="1" showErrorMessage="1" sqref="H15:H18" xr:uid="{00000000-0002-0000-0000-000000000000}">
      <formula1>$AS$13:$AS$16</formula1>
    </dataValidation>
    <dataValidation type="list" allowBlank="1" showInputMessage="1" showErrorMessage="1" sqref="H14" xr:uid="{00000000-0002-0000-0000-000001000000}">
      <formula1>$AS$14:$AS$18</formula1>
    </dataValidation>
  </dataValidations>
  <printOptions horizontalCentered="1" verticalCentered="1"/>
  <pageMargins left="0" right="0" top="0.55118110236220474" bottom="0" header="0.31496062992125984" footer="0.31496062992125984"/>
  <pageSetup scale="41" fitToWidth="2" orientation="landscape" r:id="rId1"/>
  <colBreaks count="1" manualBreakCount="1">
    <brk id="32" max="1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90"/>
  <sheetViews>
    <sheetView view="pageBreakPreview" topLeftCell="C4" zoomScale="60" zoomScaleNormal="10" workbookViewId="0">
      <pane xSplit="5" ySplit="5" topLeftCell="H9" activePane="bottomRight" state="frozen"/>
      <selection activeCell="C4" sqref="C4"/>
      <selection pane="topRight" activeCell="H4" sqref="H4"/>
      <selection pane="bottomLeft" activeCell="C9" sqref="C9"/>
      <selection pane="bottomRight" activeCell="AG87" sqref="AG87"/>
    </sheetView>
  </sheetViews>
  <sheetFormatPr baseColWidth="10" defaultRowHeight="15.75" x14ac:dyDescent="0.25"/>
  <cols>
    <col min="1" max="1" width="12.85546875" style="1" customWidth="1"/>
    <col min="2" max="2" width="12.42578125" style="1" customWidth="1"/>
    <col min="3" max="3" width="25.140625" style="1" customWidth="1"/>
    <col min="4" max="4" width="17.85546875" style="7" customWidth="1"/>
    <col min="5" max="5" width="16.140625" style="7" hidden="1" customWidth="1"/>
    <col min="6" max="6" width="14.140625" style="7" hidden="1" customWidth="1"/>
    <col min="7" max="7" width="13.85546875" style="24" customWidth="1"/>
    <col min="8" max="8" width="16.28515625" style="8" customWidth="1"/>
    <col min="9" max="9" width="13.42578125" style="8" customWidth="1"/>
    <col min="10" max="10" width="18.140625" style="8" customWidth="1"/>
    <col min="11" max="11" width="18.28515625" style="8" customWidth="1"/>
    <col min="12" max="14" width="16.85546875" style="8" customWidth="1"/>
    <col min="15" max="15" width="16.85546875" style="8" bestFit="1" customWidth="1"/>
    <col min="16" max="16" width="18.28515625" style="8" customWidth="1"/>
    <col min="17" max="17" width="18.42578125" style="8" customWidth="1"/>
    <col min="18" max="20" width="15.5703125" style="8" customWidth="1"/>
    <col min="21" max="21" width="15.28515625" style="8" customWidth="1"/>
    <col min="22" max="24" width="16.140625" style="8" customWidth="1"/>
    <col min="25" max="25" width="16.28515625" style="8" customWidth="1"/>
    <col min="26" max="26" width="18.28515625" style="8" customWidth="1"/>
    <col min="27" max="30" width="16.28515625" style="8" customWidth="1"/>
    <col min="31" max="31" width="18.28515625" style="8" customWidth="1"/>
    <col min="32" max="32" width="19" style="1" bestFit="1" customWidth="1"/>
    <col min="33" max="33" width="23.28515625" style="1" customWidth="1"/>
    <col min="34" max="35" width="23.28515625" style="19" customWidth="1"/>
    <col min="36" max="36" width="13.42578125" style="1" customWidth="1"/>
    <col min="37" max="37" width="13.7109375" style="1" customWidth="1"/>
    <col min="38" max="38" width="28.7109375" style="1" customWidth="1"/>
    <col min="39" max="39" width="13.7109375" style="1" customWidth="1"/>
    <col min="40" max="40" width="12.85546875" style="1" customWidth="1"/>
    <col min="41" max="41" width="11.28515625" style="1" customWidth="1"/>
    <col min="42" max="42" width="12.85546875" style="1" customWidth="1"/>
    <col min="43" max="44" width="11.42578125" style="1"/>
    <col min="45" max="45" width="15.5703125" style="1" bestFit="1" customWidth="1"/>
    <col min="46" max="16384" width="11.42578125" style="1"/>
  </cols>
  <sheetData>
    <row r="1" spans="1:44" ht="38.25" customHeight="1" x14ac:dyDescent="0.25">
      <c r="A1" s="531"/>
      <c r="B1" s="532"/>
      <c r="C1" s="532"/>
      <c r="D1" s="532"/>
      <c r="E1" s="532"/>
      <c r="F1" s="543" t="s">
        <v>0</v>
      </c>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5"/>
    </row>
    <row r="2" spans="1:44" ht="30.75" customHeight="1" x14ac:dyDescent="0.25">
      <c r="A2" s="533"/>
      <c r="B2" s="534"/>
      <c r="C2" s="534"/>
      <c r="D2" s="534"/>
      <c r="E2" s="534"/>
      <c r="F2" s="537" t="s">
        <v>118</v>
      </c>
      <c r="G2" s="538"/>
      <c r="H2" s="538"/>
      <c r="I2" s="538"/>
      <c r="J2" s="538"/>
      <c r="K2" s="538"/>
      <c r="L2" s="538"/>
      <c r="M2" s="538"/>
      <c r="N2" s="538"/>
      <c r="O2" s="538"/>
      <c r="P2" s="538"/>
      <c r="Q2" s="538"/>
      <c r="R2" s="538"/>
      <c r="S2" s="538"/>
      <c r="T2" s="538"/>
      <c r="U2" s="538"/>
      <c r="V2" s="538"/>
      <c r="W2" s="538"/>
      <c r="X2" s="538"/>
      <c r="Y2" s="538"/>
      <c r="Z2" s="538"/>
      <c r="AA2" s="538"/>
      <c r="AB2" s="538"/>
      <c r="AC2" s="538"/>
      <c r="AD2" s="538"/>
      <c r="AE2" s="538"/>
      <c r="AF2" s="538"/>
      <c r="AG2" s="538"/>
      <c r="AH2" s="538"/>
      <c r="AI2" s="538"/>
      <c r="AJ2" s="538"/>
      <c r="AK2" s="538"/>
      <c r="AL2" s="538"/>
      <c r="AM2" s="538"/>
      <c r="AN2" s="538"/>
      <c r="AO2" s="538"/>
      <c r="AP2" s="539"/>
    </row>
    <row r="3" spans="1:44" ht="27.75" customHeight="1" x14ac:dyDescent="0.25">
      <c r="A3" s="533"/>
      <c r="B3" s="534"/>
      <c r="C3" s="534"/>
      <c r="D3" s="534"/>
      <c r="E3" s="534"/>
      <c r="F3" s="419" t="s">
        <v>1</v>
      </c>
      <c r="G3" s="419"/>
      <c r="H3" s="419"/>
      <c r="I3" s="419"/>
      <c r="J3" s="419"/>
      <c r="K3" s="419"/>
      <c r="L3" s="419"/>
      <c r="M3" s="419"/>
      <c r="N3" s="419"/>
      <c r="O3" s="537" t="s">
        <v>123</v>
      </c>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538"/>
      <c r="AP3" s="539"/>
    </row>
    <row r="4" spans="1:44" ht="26.25" customHeight="1" thickBot="1" x14ac:dyDescent="0.3">
      <c r="A4" s="535"/>
      <c r="B4" s="536"/>
      <c r="C4" s="536"/>
      <c r="D4" s="536"/>
      <c r="E4" s="536"/>
      <c r="F4" s="425" t="s">
        <v>3</v>
      </c>
      <c r="G4" s="425"/>
      <c r="H4" s="425"/>
      <c r="I4" s="425"/>
      <c r="J4" s="425"/>
      <c r="K4" s="425"/>
      <c r="L4" s="425"/>
      <c r="M4" s="425"/>
      <c r="N4" s="425"/>
      <c r="O4" s="540" t="s">
        <v>124</v>
      </c>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2"/>
    </row>
    <row r="5" spans="1:44" ht="14.25" customHeight="1" thickBot="1" x14ac:dyDescent="0.3">
      <c r="AI5" s="25"/>
    </row>
    <row r="6" spans="1:44" s="37" customFormat="1" ht="53.25" customHeight="1" x14ac:dyDescent="0.25">
      <c r="A6" s="415" t="s">
        <v>68</v>
      </c>
      <c r="B6" s="416" t="s">
        <v>78</v>
      </c>
      <c r="C6" s="416"/>
      <c r="D6" s="416"/>
      <c r="E6" s="416" t="s">
        <v>82</v>
      </c>
      <c r="F6" s="416" t="s">
        <v>83</v>
      </c>
      <c r="G6" s="416" t="s">
        <v>84</v>
      </c>
      <c r="H6" s="416" t="s">
        <v>85</v>
      </c>
      <c r="I6" s="552" t="s">
        <v>86</v>
      </c>
      <c r="J6" s="553"/>
      <c r="K6" s="553"/>
      <c r="L6" s="553"/>
      <c r="M6" s="553"/>
      <c r="N6" s="553"/>
      <c r="O6" s="553"/>
      <c r="P6" s="553"/>
      <c r="Q6" s="553"/>
      <c r="R6" s="553"/>
      <c r="S6" s="553"/>
      <c r="T6" s="553"/>
      <c r="U6" s="553"/>
      <c r="V6" s="553"/>
      <c r="W6" s="553"/>
      <c r="X6" s="553"/>
      <c r="Y6" s="553"/>
      <c r="Z6" s="553"/>
      <c r="AA6" s="553"/>
      <c r="AB6" s="553"/>
      <c r="AC6" s="553"/>
      <c r="AD6" s="553"/>
      <c r="AE6" s="554"/>
      <c r="AF6" s="416" t="s">
        <v>87</v>
      </c>
      <c r="AG6" s="416"/>
      <c r="AH6" s="416"/>
      <c r="AI6" s="416"/>
      <c r="AJ6" s="416" t="s">
        <v>89</v>
      </c>
      <c r="AK6" s="416" t="s">
        <v>90</v>
      </c>
      <c r="AL6" s="416" t="s">
        <v>91</v>
      </c>
      <c r="AM6" s="416" t="s">
        <v>92</v>
      </c>
      <c r="AN6" s="416" t="s">
        <v>93</v>
      </c>
      <c r="AO6" s="416" t="s">
        <v>94</v>
      </c>
      <c r="AP6" s="548" t="s">
        <v>95</v>
      </c>
    </row>
    <row r="7" spans="1:44" s="37" customFormat="1" ht="53.25" customHeight="1" x14ac:dyDescent="0.25">
      <c r="A7" s="439"/>
      <c r="B7" s="437"/>
      <c r="C7" s="437"/>
      <c r="D7" s="437"/>
      <c r="E7" s="437"/>
      <c r="F7" s="437"/>
      <c r="G7" s="437"/>
      <c r="H7" s="437"/>
      <c r="I7" s="431">
        <v>2012</v>
      </c>
      <c r="J7" s="431"/>
      <c r="K7" s="431"/>
      <c r="L7" s="431">
        <v>2013</v>
      </c>
      <c r="M7" s="431"/>
      <c r="N7" s="431"/>
      <c r="O7" s="431"/>
      <c r="P7" s="431"/>
      <c r="Q7" s="431">
        <v>2014</v>
      </c>
      <c r="R7" s="431"/>
      <c r="S7" s="431"/>
      <c r="T7" s="431"/>
      <c r="U7" s="431"/>
      <c r="V7" s="432">
        <v>2015</v>
      </c>
      <c r="W7" s="433"/>
      <c r="X7" s="433"/>
      <c r="Y7" s="433"/>
      <c r="Z7" s="434"/>
      <c r="AA7" s="432">
        <v>2016</v>
      </c>
      <c r="AB7" s="433"/>
      <c r="AC7" s="433"/>
      <c r="AD7" s="433"/>
      <c r="AE7" s="434"/>
      <c r="AF7" s="431" t="s">
        <v>88</v>
      </c>
      <c r="AG7" s="431"/>
      <c r="AH7" s="431"/>
      <c r="AI7" s="431"/>
      <c r="AJ7" s="437"/>
      <c r="AK7" s="437"/>
      <c r="AL7" s="437"/>
      <c r="AM7" s="437"/>
      <c r="AN7" s="437"/>
      <c r="AO7" s="437"/>
      <c r="AP7" s="549"/>
    </row>
    <row r="8" spans="1:44" s="37" customFormat="1" ht="55.5" customHeight="1" thickBot="1" x14ac:dyDescent="0.3">
      <c r="A8" s="547"/>
      <c r="B8" s="54" t="s">
        <v>79</v>
      </c>
      <c r="C8" s="53" t="s">
        <v>80</v>
      </c>
      <c r="D8" s="67" t="s">
        <v>81</v>
      </c>
      <c r="E8" s="546"/>
      <c r="F8" s="546"/>
      <c r="G8" s="546"/>
      <c r="H8" s="551"/>
      <c r="I8" s="53" t="s">
        <v>7</v>
      </c>
      <c r="J8" s="53" t="s">
        <v>8</v>
      </c>
      <c r="K8" s="53" t="s">
        <v>31</v>
      </c>
      <c r="L8" s="53" t="s">
        <v>5</v>
      </c>
      <c r="M8" s="53" t="s">
        <v>6</v>
      </c>
      <c r="N8" s="53" t="s">
        <v>7</v>
      </c>
      <c r="O8" s="53" t="s">
        <v>8</v>
      </c>
      <c r="P8" s="53" t="s">
        <v>31</v>
      </c>
      <c r="Q8" s="53" t="s">
        <v>5</v>
      </c>
      <c r="R8" s="53" t="s">
        <v>6</v>
      </c>
      <c r="S8" s="53" t="s">
        <v>7</v>
      </c>
      <c r="T8" s="53" t="s">
        <v>8</v>
      </c>
      <c r="U8" s="53" t="s">
        <v>31</v>
      </c>
      <c r="V8" s="53" t="s">
        <v>5</v>
      </c>
      <c r="W8" s="53" t="s">
        <v>6</v>
      </c>
      <c r="X8" s="53" t="s">
        <v>7</v>
      </c>
      <c r="Y8" s="53" t="s">
        <v>8</v>
      </c>
      <c r="Z8" s="54" t="s">
        <v>31</v>
      </c>
      <c r="AA8" s="54" t="s">
        <v>5</v>
      </c>
      <c r="AB8" s="54" t="s">
        <v>6</v>
      </c>
      <c r="AC8" s="54" t="s">
        <v>7</v>
      </c>
      <c r="AD8" s="54" t="s">
        <v>8</v>
      </c>
      <c r="AE8" s="53" t="s">
        <v>31</v>
      </c>
      <c r="AF8" s="53" t="s">
        <v>5</v>
      </c>
      <c r="AG8" s="53" t="s">
        <v>6</v>
      </c>
      <c r="AH8" s="53" t="s">
        <v>7</v>
      </c>
      <c r="AI8" s="53" t="s">
        <v>8</v>
      </c>
      <c r="AJ8" s="546"/>
      <c r="AK8" s="546"/>
      <c r="AL8" s="546"/>
      <c r="AM8" s="546"/>
      <c r="AN8" s="546"/>
      <c r="AO8" s="546"/>
      <c r="AP8" s="550"/>
    </row>
    <row r="9" spans="1:44" s="5" customFormat="1" ht="61.5" customHeight="1" x14ac:dyDescent="0.25">
      <c r="A9" s="586" t="s">
        <v>144</v>
      </c>
      <c r="B9" s="555">
        <v>1</v>
      </c>
      <c r="C9" s="558" t="s">
        <v>172</v>
      </c>
      <c r="D9" s="459" t="s">
        <v>130</v>
      </c>
      <c r="E9" s="463" t="s">
        <v>143</v>
      </c>
      <c r="F9" s="463">
        <v>184</v>
      </c>
      <c r="G9" s="48" t="s">
        <v>9</v>
      </c>
      <c r="H9" s="52">
        <v>100</v>
      </c>
      <c r="I9" s="89">
        <v>10</v>
      </c>
      <c r="J9" s="89">
        <v>10</v>
      </c>
      <c r="K9" s="89">
        <v>10</v>
      </c>
      <c r="L9" s="52">
        <v>30</v>
      </c>
      <c r="M9" s="52">
        <v>30</v>
      </c>
      <c r="N9" s="52">
        <v>30</v>
      </c>
      <c r="O9" s="52">
        <v>30</v>
      </c>
      <c r="P9" s="115">
        <v>30</v>
      </c>
      <c r="Q9" s="52">
        <v>60</v>
      </c>
      <c r="R9" s="52">
        <v>60</v>
      </c>
      <c r="S9" s="52">
        <v>60</v>
      </c>
      <c r="T9" s="52">
        <v>60</v>
      </c>
      <c r="U9" s="52">
        <v>60</v>
      </c>
      <c r="V9" s="30">
        <v>90</v>
      </c>
      <c r="W9" s="52">
        <v>90</v>
      </c>
      <c r="X9" s="52"/>
      <c r="Y9" s="52"/>
      <c r="Z9" s="52"/>
      <c r="AA9" s="52">
        <v>100</v>
      </c>
      <c r="AB9" s="52"/>
      <c r="AC9" s="52"/>
      <c r="AD9" s="52"/>
      <c r="AE9" s="52"/>
      <c r="AF9" s="238">
        <v>66</v>
      </c>
      <c r="AG9" s="174">
        <v>75</v>
      </c>
      <c r="AH9" s="174"/>
      <c r="AI9" s="174"/>
      <c r="AJ9" s="302">
        <f>AG9/V9</f>
        <v>0.83333333333333337</v>
      </c>
      <c r="AK9" s="303"/>
      <c r="AL9" s="560" t="s">
        <v>250</v>
      </c>
      <c r="AM9" s="574" t="s">
        <v>216</v>
      </c>
      <c r="AN9" s="497" t="s">
        <v>122</v>
      </c>
      <c r="AO9" s="497" t="s">
        <v>241</v>
      </c>
      <c r="AP9" s="500" t="s">
        <v>251</v>
      </c>
    </row>
    <row r="10" spans="1:44" s="5" customFormat="1" ht="61.5" customHeight="1" x14ac:dyDescent="0.25">
      <c r="A10" s="587"/>
      <c r="B10" s="556"/>
      <c r="C10" s="457"/>
      <c r="D10" s="459"/>
      <c r="E10" s="464"/>
      <c r="F10" s="464"/>
      <c r="G10" s="45" t="s">
        <v>10</v>
      </c>
      <c r="H10" s="116">
        <f>K10+P10+U10+W10+AA10</f>
        <v>604850700</v>
      </c>
      <c r="I10" s="117">
        <v>60000000</v>
      </c>
      <c r="J10" s="117">
        <v>60000000</v>
      </c>
      <c r="K10" s="117">
        <v>60000000</v>
      </c>
      <c r="L10" s="116">
        <v>225070000</v>
      </c>
      <c r="M10" s="116">
        <v>225070000</v>
      </c>
      <c r="N10" s="116">
        <v>225070000</v>
      </c>
      <c r="O10" s="116">
        <v>225070000</v>
      </c>
      <c r="P10" s="116">
        <v>225070000</v>
      </c>
      <c r="Q10" s="116">
        <v>187070000</v>
      </c>
      <c r="R10" s="116">
        <v>187070000</v>
      </c>
      <c r="S10" s="116">
        <v>190130000</v>
      </c>
      <c r="T10" s="116">
        <v>55130000</v>
      </c>
      <c r="U10" s="116">
        <v>55130000</v>
      </c>
      <c r="V10" s="218">
        <v>167866700</v>
      </c>
      <c r="W10" s="116">
        <v>204650700</v>
      </c>
      <c r="X10" s="116"/>
      <c r="Y10" s="116"/>
      <c r="Z10" s="116"/>
      <c r="AA10" s="218">
        <v>60000000</v>
      </c>
      <c r="AB10" s="116"/>
      <c r="AC10" s="116"/>
      <c r="AD10" s="116"/>
      <c r="AE10" s="116"/>
      <c r="AF10" s="254">
        <v>67866700</v>
      </c>
      <c r="AG10" s="175">
        <v>200736700</v>
      </c>
      <c r="AH10" s="94"/>
      <c r="AI10" s="176"/>
      <c r="AJ10" s="304">
        <f>AG10/W10</f>
        <v>0.98087472947808141</v>
      </c>
      <c r="AK10" s="305">
        <f>(K10+P10+U10+AG10)/H10</f>
        <v>0.89433094811661784</v>
      </c>
      <c r="AL10" s="561"/>
      <c r="AM10" s="575"/>
      <c r="AN10" s="498"/>
      <c r="AO10" s="498"/>
      <c r="AP10" s="501"/>
    </row>
    <row r="11" spans="1:44" s="5" customFormat="1" ht="46.5" customHeight="1" x14ac:dyDescent="0.25">
      <c r="A11" s="587"/>
      <c r="B11" s="556"/>
      <c r="C11" s="457"/>
      <c r="D11" s="459"/>
      <c r="E11" s="464"/>
      <c r="F11" s="464"/>
      <c r="G11" s="45" t="s">
        <v>11</v>
      </c>
      <c r="H11" s="121"/>
      <c r="I11" s="162"/>
      <c r="J11" s="162"/>
      <c r="K11" s="162"/>
      <c r="L11" s="121"/>
      <c r="M11" s="121"/>
      <c r="N11" s="121"/>
      <c r="O11" s="121"/>
      <c r="P11" s="120"/>
      <c r="Q11" s="121"/>
      <c r="R11" s="121"/>
      <c r="S11" s="121"/>
      <c r="T11" s="121"/>
      <c r="U11" s="121"/>
      <c r="V11" s="121"/>
      <c r="W11" s="121"/>
      <c r="X11" s="121"/>
      <c r="Y11" s="121"/>
      <c r="Z11" s="121"/>
      <c r="AA11" s="121"/>
      <c r="AB11" s="121"/>
      <c r="AC11" s="121"/>
      <c r="AD11" s="121"/>
      <c r="AE11" s="121"/>
      <c r="AF11" s="239"/>
      <c r="AG11" s="177"/>
      <c r="AH11" s="178"/>
      <c r="AI11" s="179"/>
      <c r="AJ11" s="306"/>
      <c r="AK11" s="307"/>
      <c r="AL11" s="561"/>
      <c r="AM11" s="575"/>
      <c r="AN11" s="498"/>
      <c r="AO11" s="498"/>
      <c r="AP11" s="501"/>
    </row>
    <row r="12" spans="1:44" s="5" customFormat="1" ht="52.5" customHeight="1" x14ac:dyDescent="0.2">
      <c r="A12" s="587"/>
      <c r="B12" s="556"/>
      <c r="C12" s="457"/>
      <c r="D12" s="459"/>
      <c r="E12" s="464"/>
      <c r="F12" s="464"/>
      <c r="G12" s="45" t="s">
        <v>12</v>
      </c>
      <c r="H12" s="121"/>
      <c r="I12" s="162"/>
      <c r="J12" s="162"/>
      <c r="K12" s="162"/>
      <c r="L12" s="121"/>
      <c r="M12" s="121"/>
      <c r="N12" s="121"/>
      <c r="O12" s="121"/>
      <c r="P12" s="121"/>
      <c r="Q12" s="121">
        <v>58304333</v>
      </c>
      <c r="R12" s="121">
        <v>58304333</v>
      </c>
      <c r="S12" s="121">
        <v>58304333</v>
      </c>
      <c r="T12" s="121">
        <v>58304333</v>
      </c>
      <c r="U12" s="121">
        <v>58304333</v>
      </c>
      <c r="V12" s="219">
        <v>18880000</v>
      </c>
      <c r="W12" s="121">
        <v>18880000</v>
      </c>
      <c r="X12" s="121"/>
      <c r="Y12" s="121"/>
      <c r="Z12" s="121"/>
      <c r="AA12" s="121"/>
      <c r="AB12" s="121"/>
      <c r="AC12" s="121"/>
      <c r="AD12" s="121"/>
      <c r="AE12" s="121"/>
      <c r="AF12" s="240">
        <v>3880000</v>
      </c>
      <c r="AG12" s="177">
        <v>18880000</v>
      </c>
      <c r="AH12" s="178"/>
      <c r="AI12" s="180"/>
      <c r="AJ12" s="308"/>
      <c r="AK12" s="307"/>
      <c r="AL12" s="561"/>
      <c r="AM12" s="575"/>
      <c r="AN12" s="498"/>
      <c r="AO12" s="498"/>
      <c r="AP12" s="501"/>
      <c r="AR12" s="3"/>
    </row>
    <row r="13" spans="1:44" s="5" customFormat="1" ht="61.5" customHeight="1" x14ac:dyDescent="0.2">
      <c r="A13" s="587"/>
      <c r="B13" s="556"/>
      <c r="C13" s="457"/>
      <c r="D13" s="459"/>
      <c r="E13" s="464"/>
      <c r="F13" s="464"/>
      <c r="G13" s="45" t="s">
        <v>13</v>
      </c>
      <c r="H13" s="31">
        <f t="shared" ref="H13:L14" si="0">+H9+H11</f>
        <v>100</v>
      </c>
      <c r="I13" s="87">
        <f t="shared" si="0"/>
        <v>10</v>
      </c>
      <c r="J13" s="87">
        <f t="shared" si="0"/>
        <v>10</v>
      </c>
      <c r="K13" s="87">
        <f t="shared" si="0"/>
        <v>10</v>
      </c>
      <c r="L13" s="31">
        <f t="shared" si="0"/>
        <v>30</v>
      </c>
      <c r="M13" s="31">
        <f t="shared" ref="M13:O13" si="1">+M9+M11</f>
        <v>30</v>
      </c>
      <c r="N13" s="31">
        <f t="shared" si="1"/>
        <v>30</v>
      </c>
      <c r="O13" s="31">
        <f t="shared" si="1"/>
        <v>30</v>
      </c>
      <c r="P13" s="31">
        <f t="shared" ref="P13" si="2">+P9+P11</f>
        <v>30</v>
      </c>
      <c r="Q13" s="31">
        <f t="shared" ref="Q13:Q14" si="3">+Q9+Q11</f>
        <v>60</v>
      </c>
      <c r="R13" s="31">
        <v>60</v>
      </c>
      <c r="S13" s="31">
        <v>60</v>
      </c>
      <c r="T13" s="31">
        <v>60</v>
      </c>
      <c r="U13" s="31">
        <v>60</v>
      </c>
      <c r="V13" s="31">
        <f t="shared" ref="V13:V14" si="4">+V9+V11</f>
        <v>90</v>
      </c>
      <c r="W13" s="31">
        <v>90</v>
      </c>
      <c r="X13" s="31"/>
      <c r="Y13" s="31"/>
      <c r="Z13" s="31"/>
      <c r="AA13" s="31">
        <f t="shared" ref="AA13:AA14" si="5">+AA9+AA11</f>
        <v>100</v>
      </c>
      <c r="AB13" s="31"/>
      <c r="AC13" s="31"/>
      <c r="AD13" s="31"/>
      <c r="AE13" s="31"/>
      <c r="AF13" s="241">
        <f>+AF9+AF11</f>
        <v>66</v>
      </c>
      <c r="AG13" s="177">
        <v>75</v>
      </c>
      <c r="AH13" s="177"/>
      <c r="AI13" s="283"/>
      <c r="AJ13" s="304"/>
      <c r="AK13" s="309"/>
      <c r="AL13" s="561"/>
      <c r="AM13" s="575"/>
      <c r="AN13" s="498"/>
      <c r="AO13" s="498"/>
      <c r="AP13" s="501"/>
      <c r="AR13" s="3"/>
    </row>
    <row r="14" spans="1:44" s="5" customFormat="1" ht="61.5" customHeight="1" thickBot="1" x14ac:dyDescent="0.25">
      <c r="A14" s="587"/>
      <c r="B14" s="557"/>
      <c r="C14" s="559"/>
      <c r="D14" s="459"/>
      <c r="E14" s="464"/>
      <c r="F14" s="464"/>
      <c r="G14" s="46" t="s">
        <v>14</v>
      </c>
      <c r="H14" s="116">
        <f>+H10</f>
        <v>604850700</v>
      </c>
      <c r="I14" s="117">
        <f t="shared" si="0"/>
        <v>60000000</v>
      </c>
      <c r="J14" s="117">
        <f t="shared" si="0"/>
        <v>60000000</v>
      </c>
      <c r="K14" s="117">
        <f t="shared" si="0"/>
        <v>60000000</v>
      </c>
      <c r="L14" s="116">
        <f t="shared" si="0"/>
        <v>225070000</v>
      </c>
      <c r="M14" s="116">
        <f t="shared" ref="M14:O14" si="6">+M10+M12</f>
        <v>225070000</v>
      </c>
      <c r="N14" s="116">
        <f t="shared" si="6"/>
        <v>225070000</v>
      </c>
      <c r="O14" s="116">
        <f t="shared" si="6"/>
        <v>225070000</v>
      </c>
      <c r="P14" s="116">
        <f t="shared" ref="P14" si="7">+P10+P12</f>
        <v>225070000</v>
      </c>
      <c r="Q14" s="116">
        <f t="shared" si="3"/>
        <v>245374333</v>
      </c>
      <c r="R14" s="116">
        <v>245374333</v>
      </c>
      <c r="S14" s="116">
        <v>248434333</v>
      </c>
      <c r="T14" s="116">
        <v>113434333</v>
      </c>
      <c r="U14" s="116">
        <v>113434333</v>
      </c>
      <c r="V14" s="220">
        <f t="shared" si="4"/>
        <v>186746700</v>
      </c>
      <c r="W14" s="116">
        <v>223530700</v>
      </c>
      <c r="X14" s="116"/>
      <c r="Y14" s="116"/>
      <c r="Z14" s="116"/>
      <c r="AA14" s="218">
        <f t="shared" si="5"/>
        <v>60000000</v>
      </c>
      <c r="AB14" s="116"/>
      <c r="AC14" s="116"/>
      <c r="AD14" s="116"/>
      <c r="AE14" s="116"/>
      <c r="AF14" s="242">
        <f>+AF10+AF12</f>
        <v>71746700</v>
      </c>
      <c r="AG14" s="181">
        <v>219616700</v>
      </c>
      <c r="AH14" s="181"/>
      <c r="AI14" s="284"/>
      <c r="AJ14" s="304"/>
      <c r="AK14" s="305"/>
      <c r="AL14" s="562"/>
      <c r="AM14" s="576"/>
      <c r="AN14" s="583"/>
      <c r="AO14" s="583"/>
      <c r="AP14" s="573"/>
      <c r="AR14" s="3"/>
    </row>
    <row r="15" spans="1:44" s="5" customFormat="1" ht="45" customHeight="1" x14ac:dyDescent="0.25">
      <c r="A15" s="587"/>
      <c r="B15" s="594">
        <v>2</v>
      </c>
      <c r="C15" s="456" t="s">
        <v>173</v>
      </c>
      <c r="D15" s="459" t="s">
        <v>130</v>
      </c>
      <c r="E15" s="464"/>
      <c r="F15" s="464"/>
      <c r="G15" s="48" t="s">
        <v>9</v>
      </c>
      <c r="H15" s="30">
        <v>100</v>
      </c>
      <c r="I15" s="90">
        <v>10</v>
      </c>
      <c r="J15" s="90">
        <v>10</v>
      </c>
      <c r="K15" s="90">
        <v>10</v>
      </c>
      <c r="L15" s="30">
        <v>30</v>
      </c>
      <c r="M15" s="30">
        <v>30</v>
      </c>
      <c r="N15" s="30">
        <v>30</v>
      </c>
      <c r="O15" s="30">
        <v>30</v>
      </c>
      <c r="P15" s="30">
        <v>30</v>
      </c>
      <c r="Q15" s="30">
        <v>60</v>
      </c>
      <c r="R15" s="30">
        <v>60</v>
      </c>
      <c r="S15" s="30">
        <v>60</v>
      </c>
      <c r="T15" s="30">
        <v>60</v>
      </c>
      <c r="U15" s="30">
        <v>57</v>
      </c>
      <c r="V15" s="26">
        <v>90</v>
      </c>
      <c r="W15" s="30">
        <v>90</v>
      </c>
      <c r="X15" s="30"/>
      <c r="Y15" s="30"/>
      <c r="Z15" s="30"/>
      <c r="AA15" s="30">
        <v>100</v>
      </c>
      <c r="AB15" s="30"/>
      <c r="AC15" s="30"/>
      <c r="AD15" s="30"/>
      <c r="AE15" s="30"/>
      <c r="AF15" s="238">
        <v>64</v>
      </c>
      <c r="AG15" s="182">
        <v>73</v>
      </c>
      <c r="AH15" s="183"/>
      <c r="AI15" s="174"/>
      <c r="AJ15" s="304">
        <f>AG15/W15</f>
        <v>0.81111111111111112</v>
      </c>
      <c r="AK15" s="305"/>
      <c r="AL15" s="584" t="s">
        <v>252</v>
      </c>
      <c r="AM15" s="585" t="s">
        <v>122</v>
      </c>
      <c r="AN15" s="585" t="s">
        <v>122</v>
      </c>
      <c r="AO15" s="577" t="s">
        <v>230</v>
      </c>
      <c r="AP15" s="580" t="s">
        <v>150</v>
      </c>
    </row>
    <row r="16" spans="1:44" s="5" customFormat="1" ht="36" customHeight="1" x14ac:dyDescent="0.25">
      <c r="A16" s="587"/>
      <c r="B16" s="556"/>
      <c r="C16" s="457"/>
      <c r="D16" s="459"/>
      <c r="E16" s="464"/>
      <c r="F16" s="464"/>
      <c r="G16" s="45" t="s">
        <v>10</v>
      </c>
      <c r="H16" s="116">
        <f>K16+P16+U16+W16+AA16</f>
        <v>988164666</v>
      </c>
      <c r="I16" s="117">
        <v>54928333</v>
      </c>
      <c r="J16" s="117">
        <v>54928333</v>
      </c>
      <c r="K16" s="117">
        <v>54928333</v>
      </c>
      <c r="L16" s="116">
        <v>267580000</v>
      </c>
      <c r="M16" s="116">
        <v>267580000</v>
      </c>
      <c r="N16" s="116">
        <v>267580000</v>
      </c>
      <c r="O16" s="116">
        <v>267580000</v>
      </c>
      <c r="P16" s="116">
        <v>267580000</v>
      </c>
      <c r="Q16" s="116">
        <v>291310000</v>
      </c>
      <c r="R16" s="116">
        <v>312715000</v>
      </c>
      <c r="S16" s="116">
        <v>281850000</v>
      </c>
      <c r="T16" s="116">
        <v>285214333</v>
      </c>
      <c r="U16" s="116">
        <v>285214333</v>
      </c>
      <c r="V16" s="218">
        <v>310442000</v>
      </c>
      <c r="W16" s="116">
        <v>340442000</v>
      </c>
      <c r="X16" s="116"/>
      <c r="Y16" s="116"/>
      <c r="Z16" s="116"/>
      <c r="AA16" s="218">
        <v>40000000</v>
      </c>
      <c r="AB16" s="116"/>
      <c r="AC16" s="116"/>
      <c r="AD16" s="116"/>
      <c r="AE16" s="116"/>
      <c r="AF16" s="240">
        <v>307897900</v>
      </c>
      <c r="AG16" s="185">
        <v>324048300</v>
      </c>
      <c r="AH16" s="94"/>
      <c r="AI16" s="176"/>
      <c r="AJ16" s="304">
        <f>AG16/W16</f>
        <v>0.95184583570769765</v>
      </c>
      <c r="AK16" s="305">
        <f>AG16/W16</f>
        <v>0.95184583570769765</v>
      </c>
      <c r="AL16" s="578"/>
      <c r="AM16" s="426"/>
      <c r="AN16" s="426"/>
      <c r="AO16" s="578"/>
      <c r="AP16" s="581"/>
    </row>
    <row r="17" spans="1:42" s="5" customFormat="1" ht="40.5" customHeight="1" x14ac:dyDescent="0.25">
      <c r="A17" s="587"/>
      <c r="B17" s="556"/>
      <c r="C17" s="457"/>
      <c r="D17" s="459"/>
      <c r="E17" s="464"/>
      <c r="F17" s="464"/>
      <c r="G17" s="45" t="s">
        <v>11</v>
      </c>
      <c r="H17" s="121"/>
      <c r="I17" s="162"/>
      <c r="J17" s="162"/>
      <c r="K17" s="162"/>
      <c r="L17" s="121"/>
      <c r="M17" s="121"/>
      <c r="N17" s="121"/>
      <c r="O17" s="121"/>
      <c r="P17" s="121"/>
      <c r="Q17" s="121"/>
      <c r="R17" s="121"/>
      <c r="S17" s="121"/>
      <c r="T17" s="121"/>
      <c r="U17" s="121"/>
      <c r="V17" s="121"/>
      <c r="W17" s="121"/>
      <c r="X17" s="121"/>
      <c r="Y17" s="121"/>
      <c r="Z17" s="121"/>
      <c r="AA17" s="121"/>
      <c r="AB17" s="121"/>
      <c r="AC17" s="121"/>
      <c r="AD17" s="121"/>
      <c r="AE17" s="121"/>
      <c r="AF17" s="239"/>
      <c r="AG17" s="177"/>
      <c r="AH17" s="178"/>
      <c r="AI17" s="179"/>
      <c r="AJ17" s="306"/>
      <c r="AK17" s="310"/>
      <c r="AL17" s="578"/>
      <c r="AM17" s="426"/>
      <c r="AN17" s="426"/>
      <c r="AO17" s="578"/>
      <c r="AP17" s="581"/>
    </row>
    <row r="18" spans="1:42" s="5" customFormat="1" ht="33" customHeight="1" x14ac:dyDescent="0.25">
      <c r="A18" s="587"/>
      <c r="B18" s="556"/>
      <c r="C18" s="457"/>
      <c r="D18" s="459"/>
      <c r="E18" s="464"/>
      <c r="F18" s="464"/>
      <c r="G18" s="45" t="s">
        <v>12</v>
      </c>
      <c r="H18" s="164"/>
      <c r="I18" s="162"/>
      <c r="J18" s="162"/>
      <c r="K18" s="162"/>
      <c r="L18" s="165">
        <v>353333</v>
      </c>
      <c r="M18" s="165">
        <v>353333</v>
      </c>
      <c r="N18" s="165">
        <v>353333</v>
      </c>
      <c r="O18" s="165">
        <v>353333</v>
      </c>
      <c r="P18" s="165">
        <v>353333</v>
      </c>
      <c r="Q18" s="164">
        <v>35313334</v>
      </c>
      <c r="R18" s="164">
        <v>35313334</v>
      </c>
      <c r="S18" s="164">
        <v>35313334</v>
      </c>
      <c r="T18" s="164">
        <v>35313334</v>
      </c>
      <c r="U18" s="164">
        <v>35313334</v>
      </c>
      <c r="V18" s="221">
        <v>7743334</v>
      </c>
      <c r="W18" s="164">
        <v>7743334</v>
      </c>
      <c r="X18" s="164"/>
      <c r="Y18" s="164"/>
      <c r="Z18" s="164"/>
      <c r="AA18" s="164"/>
      <c r="AB18" s="164"/>
      <c r="AC18" s="164"/>
      <c r="AD18" s="164"/>
      <c r="AE18" s="164"/>
      <c r="AF18" s="240">
        <v>7743334</v>
      </c>
      <c r="AG18" s="402">
        <v>7743334</v>
      </c>
      <c r="AH18" s="186"/>
      <c r="AI18" s="285"/>
      <c r="AJ18" s="308"/>
      <c r="AK18" s="310"/>
      <c r="AL18" s="578"/>
      <c r="AM18" s="426"/>
      <c r="AN18" s="426"/>
      <c r="AO18" s="578"/>
      <c r="AP18" s="581"/>
    </row>
    <row r="19" spans="1:42" s="5" customFormat="1" ht="36" customHeight="1" x14ac:dyDescent="0.25">
      <c r="A19" s="587"/>
      <c r="B19" s="556"/>
      <c r="C19" s="457"/>
      <c r="D19" s="459"/>
      <c r="E19" s="464"/>
      <c r="F19" s="464"/>
      <c r="G19" s="45" t="s">
        <v>13</v>
      </c>
      <c r="H19" s="31">
        <f t="shared" ref="H19:L20" si="8">+H15+H17</f>
        <v>100</v>
      </c>
      <c r="I19" s="87">
        <f t="shared" si="8"/>
        <v>10</v>
      </c>
      <c r="J19" s="87">
        <f t="shared" si="8"/>
        <v>10</v>
      </c>
      <c r="K19" s="87">
        <f t="shared" si="8"/>
        <v>10</v>
      </c>
      <c r="L19" s="31">
        <f t="shared" si="8"/>
        <v>30</v>
      </c>
      <c r="M19" s="31">
        <f t="shared" ref="M19:O19" si="9">+M15+M17</f>
        <v>30</v>
      </c>
      <c r="N19" s="31">
        <f t="shared" si="9"/>
        <v>30</v>
      </c>
      <c r="O19" s="31">
        <f t="shared" si="9"/>
        <v>30</v>
      </c>
      <c r="P19" s="31">
        <f t="shared" ref="P19" si="10">+P15+P17</f>
        <v>30</v>
      </c>
      <c r="Q19" s="31">
        <f t="shared" ref="Q19:Q20" si="11">+Q15+Q17</f>
        <v>60</v>
      </c>
      <c r="R19" s="31">
        <v>60</v>
      </c>
      <c r="S19" s="31">
        <v>60</v>
      </c>
      <c r="T19" s="31">
        <v>60</v>
      </c>
      <c r="U19" s="31">
        <v>57</v>
      </c>
      <c r="V19" s="31">
        <f t="shared" ref="V19:V20" si="12">+V15+V17</f>
        <v>90</v>
      </c>
      <c r="W19" s="31">
        <v>90</v>
      </c>
      <c r="X19" s="31"/>
      <c r="Y19" s="31"/>
      <c r="Z19" s="31"/>
      <c r="AA19" s="31">
        <f t="shared" ref="AA19:AA20" si="13">+AA15+AA17</f>
        <v>100</v>
      </c>
      <c r="AB19" s="31"/>
      <c r="AC19" s="31"/>
      <c r="AD19" s="31"/>
      <c r="AE19" s="31"/>
      <c r="AF19" s="241">
        <f>+AF15+AF17</f>
        <v>64</v>
      </c>
      <c r="AG19" s="184">
        <v>73</v>
      </c>
      <c r="AH19" s="184"/>
      <c r="AI19" s="286"/>
      <c r="AJ19" s="304"/>
      <c r="AK19" s="305"/>
      <c r="AL19" s="578"/>
      <c r="AM19" s="426"/>
      <c r="AN19" s="426"/>
      <c r="AO19" s="578"/>
      <c r="AP19" s="581"/>
    </row>
    <row r="20" spans="1:42" s="5" customFormat="1" ht="49.5" customHeight="1" thickBot="1" x14ac:dyDescent="0.3">
      <c r="A20" s="587"/>
      <c r="B20" s="557"/>
      <c r="C20" s="559"/>
      <c r="D20" s="459"/>
      <c r="E20" s="464"/>
      <c r="F20" s="464"/>
      <c r="G20" s="46" t="s">
        <v>14</v>
      </c>
      <c r="H20" s="116">
        <f t="shared" si="8"/>
        <v>988164666</v>
      </c>
      <c r="I20" s="117">
        <f t="shared" si="8"/>
        <v>54928333</v>
      </c>
      <c r="J20" s="117">
        <f t="shared" si="8"/>
        <v>54928333</v>
      </c>
      <c r="K20" s="117">
        <f t="shared" si="8"/>
        <v>54928333</v>
      </c>
      <c r="L20" s="116">
        <f t="shared" si="8"/>
        <v>267933333</v>
      </c>
      <c r="M20" s="116">
        <f t="shared" ref="M20:P20" si="14">+M16+M18</f>
        <v>267933333</v>
      </c>
      <c r="N20" s="116">
        <f t="shared" si="14"/>
        <v>267933333</v>
      </c>
      <c r="O20" s="116">
        <f t="shared" si="14"/>
        <v>267933333</v>
      </c>
      <c r="P20" s="116">
        <f t="shared" si="14"/>
        <v>267933333</v>
      </c>
      <c r="Q20" s="116">
        <f t="shared" si="11"/>
        <v>326623334</v>
      </c>
      <c r="R20" s="116">
        <v>348028334</v>
      </c>
      <c r="S20" s="116">
        <v>317163334</v>
      </c>
      <c r="T20" s="116">
        <v>320527667</v>
      </c>
      <c r="U20" s="123">
        <v>320527667</v>
      </c>
      <c r="V20" s="218">
        <f t="shared" si="12"/>
        <v>318185334</v>
      </c>
      <c r="W20" s="116">
        <v>348185334</v>
      </c>
      <c r="X20" s="116"/>
      <c r="Y20" s="116"/>
      <c r="Z20" s="123"/>
      <c r="AA20" s="218">
        <f t="shared" si="13"/>
        <v>40000000</v>
      </c>
      <c r="AB20" s="116"/>
      <c r="AC20" s="116"/>
      <c r="AD20" s="116"/>
      <c r="AE20" s="123"/>
      <c r="AF20" s="242">
        <f>+AF16+AF18</f>
        <v>315641234</v>
      </c>
      <c r="AG20" s="187">
        <v>331791634</v>
      </c>
      <c r="AH20" s="187"/>
      <c r="AI20" s="287"/>
      <c r="AJ20" s="304"/>
      <c r="AK20" s="305"/>
      <c r="AL20" s="579"/>
      <c r="AM20" s="426"/>
      <c r="AN20" s="426"/>
      <c r="AO20" s="579"/>
      <c r="AP20" s="582"/>
    </row>
    <row r="21" spans="1:42" s="5" customFormat="1" ht="63.75" customHeight="1" x14ac:dyDescent="0.25">
      <c r="A21" s="587"/>
      <c r="B21" s="453">
        <v>3</v>
      </c>
      <c r="C21" s="456" t="s">
        <v>174</v>
      </c>
      <c r="D21" s="459" t="s">
        <v>121</v>
      </c>
      <c r="E21" s="464"/>
      <c r="F21" s="464"/>
      <c r="G21" s="48" t="s">
        <v>9</v>
      </c>
      <c r="H21" s="26">
        <v>100</v>
      </c>
      <c r="I21" s="79">
        <v>100</v>
      </c>
      <c r="J21" s="79">
        <v>100</v>
      </c>
      <c r="K21" s="79">
        <v>100</v>
      </c>
      <c r="L21" s="91">
        <v>1</v>
      </c>
      <c r="M21" s="91">
        <v>1</v>
      </c>
      <c r="N21" s="91">
        <v>1</v>
      </c>
      <c r="O21" s="91">
        <v>1</v>
      </c>
      <c r="P21" s="115">
        <v>100</v>
      </c>
      <c r="Q21" s="26">
        <v>100</v>
      </c>
      <c r="R21" s="26">
        <v>1</v>
      </c>
      <c r="S21" s="26">
        <v>1</v>
      </c>
      <c r="T21" s="26">
        <v>1</v>
      </c>
      <c r="U21" s="26">
        <v>1</v>
      </c>
      <c r="V21" s="222">
        <v>1</v>
      </c>
      <c r="W21" s="26">
        <v>1</v>
      </c>
      <c r="X21" s="26"/>
      <c r="Y21" s="26"/>
      <c r="Z21" s="26"/>
      <c r="AA21" s="26">
        <v>100</v>
      </c>
      <c r="AB21" s="26"/>
      <c r="AC21" s="26"/>
      <c r="AD21" s="26"/>
      <c r="AE21" s="26"/>
      <c r="AF21" s="243">
        <v>0.22</v>
      </c>
      <c r="AG21" s="188">
        <v>0.49</v>
      </c>
      <c r="AH21" s="189"/>
      <c r="AI21" s="288"/>
      <c r="AJ21" s="304">
        <f>AG21/W21</f>
        <v>0.49</v>
      </c>
      <c r="AK21" s="305"/>
      <c r="AL21" s="460" t="s">
        <v>253</v>
      </c>
      <c r="AM21" s="523" t="s">
        <v>122</v>
      </c>
      <c r="AN21" s="523" t="s">
        <v>122</v>
      </c>
      <c r="AO21" s="460" t="s">
        <v>231</v>
      </c>
      <c r="AP21" s="595" t="s">
        <v>150</v>
      </c>
    </row>
    <row r="22" spans="1:42" s="5" customFormat="1" ht="66.75" customHeight="1" x14ac:dyDescent="0.25">
      <c r="A22" s="587"/>
      <c r="B22" s="454"/>
      <c r="C22" s="457"/>
      <c r="D22" s="459"/>
      <c r="E22" s="464"/>
      <c r="F22" s="464"/>
      <c r="G22" s="45" t="s">
        <v>10</v>
      </c>
      <c r="H22" s="116">
        <f>K22+P22+U22+W22+AA22</f>
        <v>2766769167</v>
      </c>
      <c r="I22" s="117">
        <v>163446667</v>
      </c>
      <c r="J22" s="117">
        <v>163446667</v>
      </c>
      <c r="K22" s="117">
        <v>163446667</v>
      </c>
      <c r="L22" s="116">
        <v>491670000</v>
      </c>
      <c r="M22" s="116">
        <v>491670000</v>
      </c>
      <c r="N22" s="116">
        <v>491670000</v>
      </c>
      <c r="O22" s="116">
        <v>491670000</v>
      </c>
      <c r="P22" s="116">
        <v>487000000</v>
      </c>
      <c r="Q22" s="116">
        <v>1251075000</v>
      </c>
      <c r="R22" s="116">
        <v>1251075000</v>
      </c>
      <c r="S22" s="116">
        <v>807115000</v>
      </c>
      <c r="T22" s="116">
        <v>800815000</v>
      </c>
      <c r="U22" s="116">
        <v>800815000</v>
      </c>
      <c r="V22" s="223">
        <v>829793500</v>
      </c>
      <c r="W22" s="116">
        <v>793009500</v>
      </c>
      <c r="X22" s="116"/>
      <c r="Y22" s="116"/>
      <c r="Z22" s="116"/>
      <c r="AA22" s="218">
        <v>522498000</v>
      </c>
      <c r="AB22" s="116"/>
      <c r="AC22" s="116"/>
      <c r="AD22" s="116"/>
      <c r="AE22" s="116"/>
      <c r="AF22" s="241">
        <v>592517800</v>
      </c>
      <c r="AG22" s="190">
        <v>592517800</v>
      </c>
      <c r="AH22" s="191"/>
      <c r="AI22" s="176"/>
      <c r="AJ22" s="304">
        <f>AG22/W22</f>
        <v>0.74717616875964288</v>
      </c>
      <c r="AK22" s="305">
        <f>+(K22+P22+U22+AG22)/H22</f>
        <v>0.73868810285176922</v>
      </c>
      <c r="AL22" s="461"/>
      <c r="AM22" s="524"/>
      <c r="AN22" s="524"/>
      <c r="AO22" s="461"/>
      <c r="AP22" s="596"/>
    </row>
    <row r="23" spans="1:42" s="5" customFormat="1" ht="53.25" customHeight="1" x14ac:dyDescent="0.25">
      <c r="A23" s="587"/>
      <c r="B23" s="454"/>
      <c r="C23" s="457"/>
      <c r="D23" s="459"/>
      <c r="E23" s="464"/>
      <c r="F23" s="464"/>
      <c r="G23" s="45" t="s">
        <v>11</v>
      </c>
      <c r="H23" s="121"/>
      <c r="I23" s="162"/>
      <c r="J23" s="162"/>
      <c r="K23" s="162"/>
      <c r="L23" s="121"/>
      <c r="M23" s="121"/>
      <c r="N23" s="121"/>
      <c r="O23" s="121"/>
      <c r="P23" s="121"/>
      <c r="Q23" s="121"/>
      <c r="R23" s="121"/>
      <c r="S23" s="121"/>
      <c r="T23" s="121"/>
      <c r="U23" s="121"/>
      <c r="V23" s="121"/>
      <c r="W23" s="121"/>
      <c r="X23" s="121"/>
      <c r="Y23" s="121"/>
      <c r="Z23" s="121"/>
      <c r="AA23" s="121"/>
      <c r="AB23" s="121"/>
      <c r="AC23" s="121"/>
      <c r="AD23" s="121"/>
      <c r="AE23" s="121"/>
      <c r="AF23" s="239"/>
      <c r="AG23" s="192"/>
      <c r="AH23" s="178"/>
      <c r="AI23" s="179"/>
      <c r="AJ23" s="306"/>
      <c r="AK23" s="310"/>
      <c r="AL23" s="461"/>
      <c r="AM23" s="524"/>
      <c r="AN23" s="524"/>
      <c r="AO23" s="461"/>
      <c r="AP23" s="596"/>
    </row>
    <row r="24" spans="1:42" s="5" customFormat="1" ht="62.25" customHeight="1" x14ac:dyDescent="0.25">
      <c r="A24" s="587"/>
      <c r="B24" s="454"/>
      <c r="C24" s="457"/>
      <c r="D24" s="459"/>
      <c r="E24" s="464"/>
      <c r="F24" s="464"/>
      <c r="G24" s="45" t="s">
        <v>12</v>
      </c>
      <c r="H24" s="166"/>
      <c r="I24" s="162"/>
      <c r="J24" s="162"/>
      <c r="K24" s="162"/>
      <c r="L24" s="166">
        <v>2253333</v>
      </c>
      <c r="M24" s="166">
        <v>2253333</v>
      </c>
      <c r="N24" s="166">
        <v>2253333</v>
      </c>
      <c r="O24" s="166">
        <v>2253333</v>
      </c>
      <c r="P24" s="166">
        <v>2253333</v>
      </c>
      <c r="Q24" s="167">
        <v>60645335</v>
      </c>
      <c r="R24" s="121">
        <v>60645335</v>
      </c>
      <c r="S24" s="121">
        <v>60645335</v>
      </c>
      <c r="T24" s="121">
        <v>60645335</v>
      </c>
      <c r="U24" s="121">
        <v>60645335</v>
      </c>
      <c r="V24" s="224">
        <v>29829333</v>
      </c>
      <c r="W24" s="121">
        <v>29829333</v>
      </c>
      <c r="X24" s="121"/>
      <c r="Y24" s="121"/>
      <c r="Z24" s="121"/>
      <c r="AA24" s="121"/>
      <c r="AB24" s="121"/>
      <c r="AC24" s="121"/>
      <c r="AD24" s="121"/>
      <c r="AE24" s="121"/>
      <c r="AF24" s="241">
        <v>26006000</v>
      </c>
      <c r="AG24" s="186">
        <v>29829333</v>
      </c>
      <c r="AH24" s="186"/>
      <c r="AI24" s="285"/>
      <c r="AJ24" s="308"/>
      <c r="AK24" s="305"/>
      <c r="AL24" s="461"/>
      <c r="AM24" s="524"/>
      <c r="AN24" s="524"/>
      <c r="AO24" s="461"/>
      <c r="AP24" s="596"/>
    </row>
    <row r="25" spans="1:42" s="5" customFormat="1" ht="54.75" customHeight="1" x14ac:dyDescent="0.25">
      <c r="A25" s="587"/>
      <c r="B25" s="454"/>
      <c r="C25" s="457"/>
      <c r="D25" s="459"/>
      <c r="E25" s="464"/>
      <c r="F25" s="464"/>
      <c r="G25" s="45" t="s">
        <v>13</v>
      </c>
      <c r="H25" s="92">
        <v>1</v>
      </c>
      <c r="I25" s="92">
        <v>1</v>
      </c>
      <c r="J25" s="92">
        <v>1</v>
      </c>
      <c r="K25" s="92">
        <v>1</v>
      </c>
      <c r="L25" s="92">
        <v>1</v>
      </c>
      <c r="M25" s="92">
        <v>1</v>
      </c>
      <c r="N25" s="92">
        <v>1</v>
      </c>
      <c r="O25" s="92">
        <v>1</v>
      </c>
      <c r="P25" s="92">
        <v>1</v>
      </c>
      <c r="Q25" s="31">
        <f t="shared" ref="Q25:Q26" si="15">+Q21+Q23</f>
        <v>100</v>
      </c>
      <c r="R25" s="31">
        <v>1</v>
      </c>
      <c r="S25" s="31">
        <v>1</v>
      </c>
      <c r="T25" s="31">
        <v>1</v>
      </c>
      <c r="U25" s="31">
        <v>1</v>
      </c>
      <c r="V25" s="92">
        <f t="shared" ref="V25:V26" si="16">+V21+V23</f>
        <v>1</v>
      </c>
      <c r="W25" s="31">
        <v>1</v>
      </c>
      <c r="X25" s="31"/>
      <c r="Y25" s="31"/>
      <c r="Z25" s="31"/>
      <c r="AA25" s="92">
        <v>1</v>
      </c>
      <c r="AB25" s="31"/>
      <c r="AC25" s="31"/>
      <c r="AD25" s="31"/>
      <c r="AE25" s="31"/>
      <c r="AF25" s="92">
        <f>+AF21</f>
        <v>0.22</v>
      </c>
      <c r="AG25" s="193">
        <v>0.49</v>
      </c>
      <c r="AH25" s="193"/>
      <c r="AI25" s="289"/>
      <c r="AJ25" s="304"/>
      <c r="AK25" s="305"/>
      <c r="AL25" s="461"/>
      <c r="AM25" s="524"/>
      <c r="AN25" s="524"/>
      <c r="AO25" s="461"/>
      <c r="AP25" s="596"/>
    </row>
    <row r="26" spans="1:42" s="5" customFormat="1" ht="63.75" customHeight="1" thickBot="1" x14ac:dyDescent="0.3">
      <c r="A26" s="588"/>
      <c r="B26" s="455"/>
      <c r="C26" s="458"/>
      <c r="D26" s="459"/>
      <c r="E26" s="464"/>
      <c r="F26" s="464"/>
      <c r="G26" s="46" t="s">
        <v>14</v>
      </c>
      <c r="H26" s="116">
        <f t="shared" ref="H26:L26" si="17">+H22+H24</f>
        <v>2766769167</v>
      </c>
      <c r="I26" s="117">
        <f t="shared" si="17"/>
        <v>163446667</v>
      </c>
      <c r="J26" s="117">
        <f t="shared" si="17"/>
        <v>163446667</v>
      </c>
      <c r="K26" s="117">
        <f t="shared" si="17"/>
        <v>163446667</v>
      </c>
      <c r="L26" s="116">
        <f t="shared" si="17"/>
        <v>493923333</v>
      </c>
      <c r="M26" s="116">
        <f t="shared" ref="M26:O26" si="18">+M22+M24</f>
        <v>493923333</v>
      </c>
      <c r="N26" s="116">
        <f t="shared" si="18"/>
        <v>493923333</v>
      </c>
      <c r="O26" s="116">
        <f t="shared" si="18"/>
        <v>493923333</v>
      </c>
      <c r="P26" s="116">
        <f t="shared" ref="P26" si="19">+P22+P24</f>
        <v>489253333</v>
      </c>
      <c r="Q26" s="116">
        <f t="shared" si="15"/>
        <v>1311720335</v>
      </c>
      <c r="R26" s="116">
        <v>1311720335</v>
      </c>
      <c r="S26" s="116">
        <v>867760335</v>
      </c>
      <c r="T26" s="116">
        <v>861460335</v>
      </c>
      <c r="U26" s="124">
        <v>861460335</v>
      </c>
      <c r="V26" s="218">
        <f t="shared" si="16"/>
        <v>859622833</v>
      </c>
      <c r="W26" s="116">
        <v>822838833</v>
      </c>
      <c r="X26" s="116"/>
      <c r="Y26" s="116"/>
      <c r="Z26" s="124"/>
      <c r="AA26" s="218">
        <f t="shared" ref="AA26" si="20">+AA22+AA24</f>
        <v>522498000</v>
      </c>
      <c r="AB26" s="116"/>
      <c r="AC26" s="116"/>
      <c r="AD26" s="116"/>
      <c r="AE26" s="124"/>
      <c r="AF26" s="220">
        <f t="shared" ref="AF26" si="21">+AF22+AF24</f>
        <v>618523800</v>
      </c>
      <c r="AG26" s="194">
        <v>622347133</v>
      </c>
      <c r="AH26" s="194"/>
      <c r="AI26" s="290"/>
      <c r="AJ26" s="304"/>
      <c r="AK26" s="311"/>
      <c r="AL26" s="462"/>
      <c r="AM26" s="524"/>
      <c r="AN26" s="524"/>
      <c r="AO26" s="462"/>
      <c r="AP26" s="597"/>
    </row>
    <row r="27" spans="1:42" s="5" customFormat="1" ht="63.75" customHeight="1" x14ac:dyDescent="0.25">
      <c r="A27" s="480" t="s">
        <v>145</v>
      </c>
      <c r="B27" s="453">
        <v>4</v>
      </c>
      <c r="C27" s="456" t="s">
        <v>175</v>
      </c>
      <c r="D27" s="459" t="s">
        <v>130</v>
      </c>
      <c r="E27" s="464"/>
      <c r="F27" s="464"/>
      <c r="G27" s="48" t="s">
        <v>9</v>
      </c>
      <c r="H27" s="26">
        <v>100</v>
      </c>
      <c r="I27" s="79">
        <v>10</v>
      </c>
      <c r="J27" s="79">
        <v>10</v>
      </c>
      <c r="K27" s="79">
        <v>10</v>
      </c>
      <c r="L27" s="26">
        <v>25</v>
      </c>
      <c r="M27" s="26">
        <v>25</v>
      </c>
      <c r="N27" s="26">
        <v>25</v>
      </c>
      <c r="O27" s="26">
        <v>25</v>
      </c>
      <c r="P27" s="26">
        <v>25</v>
      </c>
      <c r="Q27" s="125">
        <v>55</v>
      </c>
      <c r="R27" s="26">
        <v>55</v>
      </c>
      <c r="S27" s="26">
        <v>55</v>
      </c>
      <c r="T27" s="26">
        <v>55</v>
      </c>
      <c r="U27" s="26">
        <v>55</v>
      </c>
      <c r="V27" s="26">
        <v>100</v>
      </c>
      <c r="W27" s="26">
        <v>100</v>
      </c>
      <c r="X27" s="26"/>
      <c r="Y27" s="26"/>
      <c r="Z27" s="26"/>
      <c r="AA27" s="26">
        <v>100</v>
      </c>
      <c r="AB27" s="26"/>
      <c r="AC27" s="26"/>
      <c r="AD27" s="26"/>
      <c r="AE27" s="26"/>
      <c r="AF27" s="238">
        <v>64</v>
      </c>
      <c r="AG27" s="195">
        <v>77</v>
      </c>
      <c r="AH27" s="195"/>
      <c r="AI27" s="291"/>
      <c r="AJ27" s="304">
        <f>AG27/W27</f>
        <v>0.77</v>
      </c>
      <c r="AK27" s="305"/>
      <c r="AL27" s="460" t="s">
        <v>254</v>
      </c>
      <c r="AM27" s="523" t="s">
        <v>122</v>
      </c>
      <c r="AN27" s="523" t="s">
        <v>122</v>
      </c>
      <c r="AO27" s="460" t="s">
        <v>176</v>
      </c>
      <c r="AP27" s="460" t="s">
        <v>150</v>
      </c>
    </row>
    <row r="28" spans="1:42" s="5" customFormat="1" ht="66.75" customHeight="1" x14ac:dyDescent="0.25">
      <c r="A28" s="481"/>
      <c r="B28" s="454"/>
      <c r="C28" s="457"/>
      <c r="D28" s="459"/>
      <c r="E28" s="464"/>
      <c r="F28" s="464"/>
      <c r="G28" s="45" t="s">
        <v>10</v>
      </c>
      <c r="H28" s="116">
        <f>K28+P28+U28+V28+AA28</f>
        <v>337779000</v>
      </c>
      <c r="I28" s="117">
        <v>31500000</v>
      </c>
      <c r="J28" s="117">
        <v>31500000</v>
      </c>
      <c r="K28" s="117">
        <v>31500000</v>
      </c>
      <c r="L28" s="116">
        <v>75600000</v>
      </c>
      <c r="M28" s="116">
        <v>75600000</v>
      </c>
      <c r="N28" s="116">
        <v>75600000</v>
      </c>
      <c r="O28" s="116">
        <v>75600000</v>
      </c>
      <c r="P28" s="116">
        <v>75600000</v>
      </c>
      <c r="Q28" s="127">
        <v>72450000</v>
      </c>
      <c r="R28" s="116">
        <v>72450000</v>
      </c>
      <c r="S28" s="116">
        <v>69300000</v>
      </c>
      <c r="T28" s="116">
        <v>69300000</v>
      </c>
      <c r="U28" s="116">
        <v>69300000</v>
      </c>
      <c r="V28" s="218">
        <v>71379000</v>
      </c>
      <c r="W28" s="116">
        <v>71379000</v>
      </c>
      <c r="X28" s="116"/>
      <c r="Y28" s="116"/>
      <c r="Z28" s="116"/>
      <c r="AA28" s="218">
        <v>90000000</v>
      </c>
      <c r="AB28" s="116"/>
      <c r="AC28" s="116"/>
      <c r="AD28" s="116"/>
      <c r="AE28" s="116"/>
      <c r="AF28" s="240">
        <v>71379000</v>
      </c>
      <c r="AG28" s="196">
        <v>71379000</v>
      </c>
      <c r="AH28" s="196"/>
      <c r="AI28" s="292"/>
      <c r="AJ28" s="304">
        <f>AG28/W28</f>
        <v>1</v>
      </c>
      <c r="AK28" s="305">
        <f>(K28+P28+U28+AG28)/H28</f>
        <v>0.73355359569422607</v>
      </c>
      <c r="AL28" s="461"/>
      <c r="AM28" s="524"/>
      <c r="AN28" s="524"/>
      <c r="AO28" s="461"/>
      <c r="AP28" s="461"/>
    </row>
    <row r="29" spans="1:42" s="5" customFormat="1" ht="53.25" customHeight="1" x14ac:dyDescent="0.25">
      <c r="A29" s="481"/>
      <c r="B29" s="454"/>
      <c r="C29" s="457"/>
      <c r="D29" s="459"/>
      <c r="E29" s="464"/>
      <c r="F29" s="464"/>
      <c r="G29" s="45" t="s">
        <v>11</v>
      </c>
      <c r="H29" s="121"/>
      <c r="I29" s="162"/>
      <c r="J29" s="162"/>
      <c r="K29" s="162"/>
      <c r="L29" s="121"/>
      <c r="M29" s="121"/>
      <c r="N29" s="121"/>
      <c r="O29" s="121"/>
      <c r="P29" s="121"/>
      <c r="Q29" s="142"/>
      <c r="R29" s="142"/>
      <c r="S29" s="142"/>
      <c r="T29" s="142"/>
      <c r="U29" s="142"/>
      <c r="V29" s="142"/>
      <c r="W29" s="142"/>
      <c r="X29" s="142"/>
      <c r="Y29" s="142"/>
      <c r="Z29" s="142"/>
      <c r="AA29" s="142"/>
      <c r="AB29" s="142"/>
      <c r="AC29" s="142"/>
      <c r="AD29" s="142"/>
      <c r="AE29" s="142"/>
      <c r="AF29" s="239"/>
      <c r="AG29" s="197"/>
      <c r="AH29" s="197"/>
      <c r="AI29" s="293"/>
      <c r="AJ29" s="306"/>
      <c r="AK29" s="310"/>
      <c r="AL29" s="461"/>
      <c r="AM29" s="524"/>
      <c r="AN29" s="524"/>
      <c r="AO29" s="461"/>
      <c r="AP29" s="461"/>
    </row>
    <row r="30" spans="1:42" s="5" customFormat="1" ht="62.25" customHeight="1" x14ac:dyDescent="0.25">
      <c r="A30" s="481"/>
      <c r="B30" s="454"/>
      <c r="C30" s="457"/>
      <c r="D30" s="459"/>
      <c r="E30" s="464"/>
      <c r="F30" s="464"/>
      <c r="G30" s="45" t="s">
        <v>12</v>
      </c>
      <c r="H30" s="121"/>
      <c r="I30" s="162"/>
      <c r="J30" s="162"/>
      <c r="K30" s="162"/>
      <c r="L30" s="135">
        <v>6300000</v>
      </c>
      <c r="M30" s="135">
        <v>6300000</v>
      </c>
      <c r="N30" s="135">
        <v>6300000</v>
      </c>
      <c r="O30" s="135">
        <v>6300000</v>
      </c>
      <c r="P30" s="135">
        <v>6300000</v>
      </c>
      <c r="Q30" s="142"/>
      <c r="R30" s="142"/>
      <c r="S30" s="142"/>
      <c r="T30" s="142"/>
      <c r="U30" s="142"/>
      <c r="V30" s="218">
        <v>5250000</v>
      </c>
      <c r="W30" s="142">
        <v>5250000</v>
      </c>
      <c r="X30" s="142"/>
      <c r="Y30" s="142"/>
      <c r="Z30" s="142"/>
      <c r="AA30" s="142"/>
      <c r="AB30" s="142"/>
      <c r="AC30" s="142"/>
      <c r="AD30" s="142"/>
      <c r="AE30" s="142"/>
      <c r="AF30" s="240">
        <v>5250000</v>
      </c>
      <c r="AG30" s="196">
        <v>5250000</v>
      </c>
      <c r="AH30" s="196"/>
      <c r="AI30" s="292"/>
      <c r="AJ30" s="308"/>
      <c r="AK30" s="305"/>
      <c r="AL30" s="461"/>
      <c r="AM30" s="524"/>
      <c r="AN30" s="524"/>
      <c r="AO30" s="461"/>
      <c r="AP30" s="461"/>
    </row>
    <row r="31" spans="1:42" s="5" customFormat="1" ht="54.75" customHeight="1" x14ac:dyDescent="0.25">
      <c r="A31" s="481"/>
      <c r="B31" s="454"/>
      <c r="C31" s="457"/>
      <c r="D31" s="459"/>
      <c r="E31" s="464"/>
      <c r="F31" s="464"/>
      <c r="G31" s="45" t="s">
        <v>13</v>
      </c>
      <c r="H31" s="31">
        <f t="shared" ref="H31:L32" si="22">+H27+H29</f>
        <v>100</v>
      </c>
      <c r="I31" s="87">
        <f t="shared" si="22"/>
        <v>10</v>
      </c>
      <c r="J31" s="87">
        <f t="shared" si="22"/>
        <v>10</v>
      </c>
      <c r="K31" s="87">
        <f t="shared" si="22"/>
        <v>10</v>
      </c>
      <c r="L31" s="31">
        <f t="shared" si="22"/>
        <v>25</v>
      </c>
      <c r="M31" s="31">
        <f t="shared" ref="M31:O31" si="23">+M27+M29</f>
        <v>25</v>
      </c>
      <c r="N31" s="31">
        <f t="shared" si="23"/>
        <v>25</v>
      </c>
      <c r="O31" s="31">
        <f t="shared" si="23"/>
        <v>25</v>
      </c>
      <c r="P31" s="31">
        <f t="shared" ref="P31" si="24">+P27+P29</f>
        <v>25</v>
      </c>
      <c r="Q31" s="131">
        <v>55</v>
      </c>
      <c r="R31" s="31">
        <v>55</v>
      </c>
      <c r="S31" s="31">
        <v>55</v>
      </c>
      <c r="T31" s="31">
        <v>55</v>
      </c>
      <c r="U31" s="31">
        <v>55</v>
      </c>
      <c r="V31" s="31">
        <f t="shared" ref="V31:V32" si="25">+V27+V29</f>
        <v>100</v>
      </c>
      <c r="W31" s="31">
        <v>100</v>
      </c>
      <c r="X31" s="31"/>
      <c r="Y31" s="31"/>
      <c r="Z31" s="31"/>
      <c r="AA31" s="31">
        <f t="shared" ref="AA31:AA32" si="26">+AA27+AA29</f>
        <v>100</v>
      </c>
      <c r="AB31" s="31"/>
      <c r="AC31" s="31"/>
      <c r="AD31" s="31"/>
      <c r="AE31" s="31"/>
      <c r="AF31" s="241">
        <f>+AF27+AF29</f>
        <v>64</v>
      </c>
      <c r="AG31" s="113">
        <v>77</v>
      </c>
      <c r="AH31" s="113"/>
      <c r="AI31" s="294"/>
      <c r="AJ31" s="304"/>
      <c r="AK31" s="305"/>
      <c r="AL31" s="461"/>
      <c r="AM31" s="524"/>
      <c r="AN31" s="524"/>
      <c r="AO31" s="461"/>
      <c r="AP31" s="461"/>
    </row>
    <row r="32" spans="1:42" s="5" customFormat="1" ht="63.75" customHeight="1" thickBot="1" x14ac:dyDescent="0.3">
      <c r="A32" s="481"/>
      <c r="B32" s="455"/>
      <c r="C32" s="458"/>
      <c r="D32" s="459"/>
      <c r="E32" s="464"/>
      <c r="F32" s="464"/>
      <c r="G32" s="46" t="s">
        <v>14</v>
      </c>
      <c r="H32" s="116">
        <f t="shared" si="22"/>
        <v>337779000</v>
      </c>
      <c r="I32" s="117">
        <f t="shared" si="22"/>
        <v>31500000</v>
      </c>
      <c r="J32" s="117">
        <f t="shared" si="22"/>
        <v>31500000</v>
      </c>
      <c r="K32" s="117">
        <f t="shared" si="22"/>
        <v>31500000</v>
      </c>
      <c r="L32" s="116">
        <f t="shared" si="22"/>
        <v>81900000</v>
      </c>
      <c r="M32" s="116">
        <f t="shared" ref="M32:O32" si="27">+M28+M30</f>
        <v>81900000</v>
      </c>
      <c r="N32" s="116">
        <f t="shared" si="27"/>
        <v>81900000</v>
      </c>
      <c r="O32" s="116">
        <f t="shared" si="27"/>
        <v>81900000</v>
      </c>
      <c r="P32" s="116">
        <f t="shared" ref="P32:Q32" si="28">+P28+P30</f>
        <v>81900000</v>
      </c>
      <c r="Q32" s="132">
        <f t="shared" si="28"/>
        <v>72450000</v>
      </c>
      <c r="R32" s="116">
        <v>72450000</v>
      </c>
      <c r="S32" s="116">
        <v>69300000</v>
      </c>
      <c r="T32" s="116">
        <v>69300000</v>
      </c>
      <c r="U32" s="124">
        <v>69300000</v>
      </c>
      <c r="V32" s="218">
        <f t="shared" si="25"/>
        <v>76629000</v>
      </c>
      <c r="W32" s="116">
        <v>76629000</v>
      </c>
      <c r="X32" s="116"/>
      <c r="Y32" s="116"/>
      <c r="Z32" s="124"/>
      <c r="AA32" s="218">
        <f t="shared" si="26"/>
        <v>90000000</v>
      </c>
      <c r="AB32" s="116"/>
      <c r="AC32" s="116"/>
      <c r="AD32" s="116"/>
      <c r="AE32" s="124"/>
      <c r="AF32" s="242">
        <f>+AF28+AF30</f>
        <v>76629000</v>
      </c>
      <c r="AG32" s="198">
        <v>76629000</v>
      </c>
      <c r="AH32" s="198"/>
      <c r="AI32" s="295"/>
      <c r="AJ32" s="304"/>
      <c r="AK32" s="305"/>
      <c r="AL32" s="462"/>
      <c r="AM32" s="524"/>
      <c r="AN32" s="524"/>
      <c r="AO32" s="462"/>
      <c r="AP32" s="462"/>
    </row>
    <row r="33" spans="1:45" s="5" customFormat="1" ht="63.75" customHeight="1" x14ac:dyDescent="0.25">
      <c r="A33" s="481"/>
      <c r="B33" s="453">
        <v>5</v>
      </c>
      <c r="C33" s="456" t="s">
        <v>177</v>
      </c>
      <c r="D33" s="459" t="s">
        <v>130</v>
      </c>
      <c r="E33" s="464"/>
      <c r="F33" s="464"/>
      <c r="G33" s="48" t="s">
        <v>9</v>
      </c>
      <c r="H33" s="26">
        <v>4</v>
      </c>
      <c r="I33" s="79">
        <v>0.4</v>
      </c>
      <c r="J33" s="79">
        <v>0.4</v>
      </c>
      <c r="K33" s="79">
        <v>0.35</v>
      </c>
      <c r="L33" s="79">
        <v>1.05</v>
      </c>
      <c r="M33" s="79">
        <v>1.05</v>
      </c>
      <c r="N33" s="79">
        <v>1.05</v>
      </c>
      <c r="O33" s="79">
        <v>1.05</v>
      </c>
      <c r="P33" s="79">
        <v>1.05</v>
      </c>
      <c r="Q33" s="133">
        <v>2</v>
      </c>
      <c r="R33" s="26">
        <v>2</v>
      </c>
      <c r="S33" s="26">
        <v>2</v>
      </c>
      <c r="T33" s="26">
        <v>2</v>
      </c>
      <c r="U33" s="26">
        <v>2</v>
      </c>
      <c r="V33" s="79">
        <v>3.5</v>
      </c>
      <c r="W33" s="79">
        <v>3.5</v>
      </c>
      <c r="X33" s="79"/>
      <c r="Y33" s="79"/>
      <c r="Z33" s="26"/>
      <c r="AA33" s="26">
        <v>4</v>
      </c>
      <c r="AB33" s="26"/>
      <c r="AC33" s="26"/>
      <c r="AD33" s="26"/>
      <c r="AE33" s="26"/>
      <c r="AF33" s="244">
        <v>2.14</v>
      </c>
      <c r="AG33" s="195">
        <v>2.5099999999999998</v>
      </c>
      <c r="AH33" s="195"/>
      <c r="AI33" s="291"/>
      <c r="AJ33" s="304">
        <f>AG33/W33</f>
        <v>0.71714285714285708</v>
      </c>
      <c r="AK33" s="305"/>
      <c r="AL33" s="472" t="s">
        <v>255</v>
      </c>
      <c r="AM33" s="525" t="s">
        <v>213</v>
      </c>
      <c r="AN33" s="525" t="s">
        <v>122</v>
      </c>
      <c r="AO33" s="469" t="s">
        <v>232</v>
      </c>
      <c r="AP33" s="470" t="s">
        <v>233</v>
      </c>
    </row>
    <row r="34" spans="1:45" s="5" customFormat="1" ht="66.75" customHeight="1" x14ac:dyDescent="0.25">
      <c r="A34" s="481"/>
      <c r="B34" s="454"/>
      <c r="C34" s="457"/>
      <c r="D34" s="459"/>
      <c r="E34" s="464"/>
      <c r="F34" s="464"/>
      <c r="G34" s="45" t="s">
        <v>10</v>
      </c>
      <c r="H34" s="116">
        <f>K34+P34+U34+W34+AA34</f>
        <v>581153667</v>
      </c>
      <c r="I34" s="117">
        <v>78000000</v>
      </c>
      <c r="J34" s="117">
        <v>78000000</v>
      </c>
      <c r="K34" s="117">
        <v>66800000</v>
      </c>
      <c r="L34" s="116">
        <v>151147667</v>
      </c>
      <c r="M34" s="116">
        <v>151147667</v>
      </c>
      <c r="N34" s="116">
        <v>151147667</v>
      </c>
      <c r="O34" s="116">
        <v>151147667</v>
      </c>
      <c r="P34" s="116">
        <v>151147667</v>
      </c>
      <c r="Q34" s="127">
        <v>175800000</v>
      </c>
      <c r="R34" s="116">
        <v>175800000</v>
      </c>
      <c r="S34" s="116">
        <v>170080000</v>
      </c>
      <c r="T34" s="116">
        <v>164670000</v>
      </c>
      <c r="U34" s="116">
        <v>164670000</v>
      </c>
      <c r="V34" s="218">
        <v>111034000</v>
      </c>
      <c r="W34" s="116">
        <v>111034000</v>
      </c>
      <c r="X34" s="116"/>
      <c r="Y34" s="116"/>
      <c r="Z34" s="116"/>
      <c r="AA34" s="218">
        <v>87502000</v>
      </c>
      <c r="AB34" s="116"/>
      <c r="AC34" s="116"/>
      <c r="AD34" s="116"/>
      <c r="AE34" s="116"/>
      <c r="AF34" s="240">
        <v>109241800</v>
      </c>
      <c r="AG34" s="196">
        <v>109241800</v>
      </c>
      <c r="AH34" s="196"/>
      <c r="AI34" s="292"/>
      <c r="AJ34" s="304">
        <f>AG34/W34</f>
        <v>0.98385899814471245</v>
      </c>
      <c r="AK34" s="305">
        <f>(K34+P34+U34+AG34)/H34</f>
        <v>0.84635010485101181</v>
      </c>
      <c r="AL34" s="472"/>
      <c r="AM34" s="525"/>
      <c r="AN34" s="525"/>
      <c r="AO34" s="469"/>
      <c r="AP34" s="470"/>
    </row>
    <row r="35" spans="1:45" s="5" customFormat="1" ht="53.25" customHeight="1" x14ac:dyDescent="0.25">
      <c r="A35" s="481"/>
      <c r="B35" s="454"/>
      <c r="C35" s="457"/>
      <c r="D35" s="459"/>
      <c r="E35" s="464"/>
      <c r="F35" s="464"/>
      <c r="G35" s="45" t="s">
        <v>11</v>
      </c>
      <c r="H35" s="121"/>
      <c r="I35" s="162"/>
      <c r="J35" s="162"/>
      <c r="K35" s="162"/>
      <c r="L35" s="121"/>
      <c r="M35" s="121"/>
      <c r="N35" s="121"/>
      <c r="O35" s="121"/>
      <c r="P35" s="130"/>
      <c r="Q35" s="142"/>
      <c r="R35" s="121"/>
      <c r="S35" s="121"/>
      <c r="T35" s="121"/>
      <c r="U35" s="121"/>
      <c r="V35" s="121"/>
      <c r="W35" s="121"/>
      <c r="X35" s="121"/>
      <c r="Y35" s="121"/>
      <c r="Z35" s="121"/>
      <c r="AA35" s="121"/>
      <c r="AB35" s="121"/>
      <c r="AC35" s="121"/>
      <c r="AD35" s="121"/>
      <c r="AE35" s="121"/>
      <c r="AF35" s="239"/>
      <c r="AG35" s="199"/>
      <c r="AH35" s="199"/>
      <c r="AI35" s="296"/>
      <c r="AJ35" s="306"/>
      <c r="AK35" s="310"/>
      <c r="AL35" s="472"/>
      <c r="AM35" s="525"/>
      <c r="AN35" s="525"/>
      <c r="AO35" s="469"/>
      <c r="AP35" s="470"/>
      <c r="AS35" s="93"/>
    </row>
    <row r="36" spans="1:45" s="5" customFormat="1" ht="62.25" customHeight="1" thickBot="1" x14ac:dyDescent="0.3">
      <c r="A36" s="481"/>
      <c r="B36" s="454"/>
      <c r="C36" s="457"/>
      <c r="D36" s="459"/>
      <c r="E36" s="464"/>
      <c r="F36" s="464"/>
      <c r="G36" s="45" t="s">
        <v>12</v>
      </c>
      <c r="H36" s="121"/>
      <c r="I36" s="162"/>
      <c r="J36" s="162"/>
      <c r="K36" s="162"/>
      <c r="L36" s="135">
        <v>3040000</v>
      </c>
      <c r="M36" s="135">
        <v>3040000</v>
      </c>
      <c r="N36" s="135">
        <v>3040000</v>
      </c>
      <c r="O36" s="135">
        <v>3040000</v>
      </c>
      <c r="P36" s="135">
        <v>3040000</v>
      </c>
      <c r="Q36" s="168">
        <v>15983001</v>
      </c>
      <c r="R36" s="121">
        <v>15983001</v>
      </c>
      <c r="S36" s="121">
        <v>15983001</v>
      </c>
      <c r="T36" s="121">
        <v>15983001</v>
      </c>
      <c r="U36" s="121">
        <v>15983001</v>
      </c>
      <c r="V36" s="218">
        <v>8194667</v>
      </c>
      <c r="W36" s="121">
        <v>8194667</v>
      </c>
      <c r="X36" s="121"/>
      <c r="Y36" s="121"/>
      <c r="Z36" s="121"/>
      <c r="AA36" s="121"/>
      <c r="AB36" s="121"/>
      <c r="AC36" s="121"/>
      <c r="AD36" s="121"/>
      <c r="AE36" s="121"/>
      <c r="AF36" s="240">
        <v>0</v>
      </c>
      <c r="AG36" s="196">
        <v>8194667</v>
      </c>
      <c r="AH36" s="196"/>
      <c r="AI36" s="292"/>
      <c r="AJ36" s="308"/>
      <c r="AK36" s="305"/>
      <c r="AL36" s="472"/>
      <c r="AM36" s="525"/>
      <c r="AN36" s="525"/>
      <c r="AO36" s="469"/>
      <c r="AP36" s="470"/>
    </row>
    <row r="37" spans="1:45" s="5" customFormat="1" ht="54.75" customHeight="1" x14ac:dyDescent="0.25">
      <c r="A37" s="481"/>
      <c r="B37" s="454"/>
      <c r="C37" s="457"/>
      <c r="D37" s="459"/>
      <c r="E37" s="464"/>
      <c r="F37" s="464"/>
      <c r="G37" s="45" t="s">
        <v>13</v>
      </c>
      <c r="H37" s="31">
        <f t="shared" ref="H37:L38" si="29">+H33+H35</f>
        <v>4</v>
      </c>
      <c r="I37" s="79">
        <v>0.4</v>
      </c>
      <c r="J37" s="79">
        <v>0.4</v>
      </c>
      <c r="K37" s="79">
        <v>0.35</v>
      </c>
      <c r="L37" s="87">
        <v>1.05</v>
      </c>
      <c r="M37" s="87">
        <v>1.05</v>
      </c>
      <c r="N37" s="87">
        <v>1.05</v>
      </c>
      <c r="O37" s="87">
        <v>1.05</v>
      </c>
      <c r="P37" s="87">
        <v>1.05</v>
      </c>
      <c r="Q37" s="136">
        <f t="shared" ref="Q37" si="30">+Q33</f>
        <v>2</v>
      </c>
      <c r="R37" s="87">
        <v>2</v>
      </c>
      <c r="S37" s="87">
        <v>2</v>
      </c>
      <c r="T37" s="87">
        <v>2</v>
      </c>
      <c r="U37" s="31">
        <v>2</v>
      </c>
      <c r="V37" s="87">
        <f t="shared" ref="V37:V38" si="31">+V33+V35</f>
        <v>3.5</v>
      </c>
      <c r="W37" s="87">
        <v>3.5</v>
      </c>
      <c r="X37" s="87"/>
      <c r="Y37" s="87"/>
      <c r="Z37" s="31"/>
      <c r="AA37" s="87">
        <f t="shared" ref="AA37:AA38" si="32">+AA33+AA35</f>
        <v>4</v>
      </c>
      <c r="AB37" s="87"/>
      <c r="AC37" s="87"/>
      <c r="AD37" s="87"/>
      <c r="AE37" s="31"/>
      <c r="AF37" s="245">
        <f>+AF33+AF35</f>
        <v>2.14</v>
      </c>
      <c r="AG37" s="113">
        <v>2.5099999999999998</v>
      </c>
      <c r="AH37" s="113"/>
      <c r="AI37" s="294"/>
      <c r="AJ37" s="304"/>
      <c r="AK37" s="305"/>
      <c r="AL37" s="472"/>
      <c r="AM37" s="525"/>
      <c r="AN37" s="525"/>
      <c r="AO37" s="469"/>
      <c r="AP37" s="470"/>
    </row>
    <row r="38" spans="1:45" s="5" customFormat="1" ht="63.75" customHeight="1" thickBot="1" x14ac:dyDescent="0.3">
      <c r="A38" s="481"/>
      <c r="B38" s="455"/>
      <c r="C38" s="458"/>
      <c r="D38" s="459"/>
      <c r="E38" s="464"/>
      <c r="F38" s="464"/>
      <c r="G38" s="46" t="s">
        <v>14</v>
      </c>
      <c r="H38" s="116">
        <f t="shared" si="29"/>
        <v>581153667</v>
      </c>
      <c r="I38" s="117">
        <f t="shared" si="29"/>
        <v>78000000</v>
      </c>
      <c r="J38" s="117">
        <f t="shared" si="29"/>
        <v>78000000</v>
      </c>
      <c r="K38" s="117">
        <f t="shared" si="29"/>
        <v>66800000</v>
      </c>
      <c r="L38" s="116">
        <f t="shared" si="29"/>
        <v>154187667</v>
      </c>
      <c r="M38" s="116">
        <f t="shared" ref="M38:O38" si="33">+M34+M36</f>
        <v>154187667</v>
      </c>
      <c r="N38" s="116">
        <f t="shared" si="33"/>
        <v>154187667</v>
      </c>
      <c r="O38" s="116">
        <f t="shared" si="33"/>
        <v>154187667</v>
      </c>
      <c r="P38" s="116">
        <f t="shared" ref="P38" si="34">+P34+P36</f>
        <v>154187667</v>
      </c>
      <c r="Q38" s="132">
        <f t="shared" ref="Q38" si="35">+Q34+Q36</f>
        <v>191783001</v>
      </c>
      <c r="R38" s="116">
        <v>191783001</v>
      </c>
      <c r="S38" s="116">
        <v>186063001</v>
      </c>
      <c r="T38" s="116">
        <v>180653001</v>
      </c>
      <c r="U38" s="124">
        <v>180653001</v>
      </c>
      <c r="V38" s="218">
        <f t="shared" si="31"/>
        <v>119228667</v>
      </c>
      <c r="W38" s="116">
        <v>119228667</v>
      </c>
      <c r="X38" s="116"/>
      <c r="Y38" s="116"/>
      <c r="Z38" s="124"/>
      <c r="AA38" s="218">
        <f t="shared" si="32"/>
        <v>87502000</v>
      </c>
      <c r="AB38" s="116"/>
      <c r="AC38" s="116"/>
      <c r="AD38" s="116"/>
      <c r="AE38" s="124"/>
      <c r="AF38" s="242">
        <f>+AF34+AF36</f>
        <v>109241800</v>
      </c>
      <c r="AG38" s="198">
        <v>117436467</v>
      </c>
      <c r="AH38" s="198"/>
      <c r="AI38" s="295"/>
      <c r="AJ38" s="304"/>
      <c r="AK38" s="305"/>
      <c r="AL38" s="472"/>
      <c r="AM38" s="525"/>
      <c r="AN38" s="525"/>
      <c r="AO38" s="469"/>
      <c r="AP38" s="470"/>
    </row>
    <row r="39" spans="1:45" s="5" customFormat="1" ht="63.75" customHeight="1" x14ac:dyDescent="0.25">
      <c r="A39" s="481"/>
      <c r="B39" s="453">
        <v>6</v>
      </c>
      <c r="C39" s="456" t="s">
        <v>178</v>
      </c>
      <c r="D39" s="459" t="s">
        <v>130</v>
      </c>
      <c r="E39" s="464"/>
      <c r="F39" s="464"/>
      <c r="G39" s="48" t="s">
        <v>9</v>
      </c>
      <c r="H39" s="26">
        <v>2500</v>
      </c>
      <c r="I39" s="79">
        <v>1200</v>
      </c>
      <c r="J39" s="79">
        <v>1200</v>
      </c>
      <c r="K39" s="26">
        <v>1535</v>
      </c>
      <c r="L39" s="26">
        <v>1200</v>
      </c>
      <c r="M39" s="26">
        <v>1200</v>
      </c>
      <c r="N39" s="26">
        <v>1200</v>
      </c>
      <c r="O39" s="26">
        <v>1200</v>
      </c>
      <c r="P39" s="26">
        <v>1105</v>
      </c>
      <c r="Q39" s="137">
        <v>1250</v>
      </c>
      <c r="R39" s="26">
        <v>1250</v>
      </c>
      <c r="S39" s="26">
        <v>1250</v>
      </c>
      <c r="T39" s="26">
        <v>1250</v>
      </c>
      <c r="U39" s="26">
        <v>1519</v>
      </c>
      <c r="V39" s="26">
        <v>1600</v>
      </c>
      <c r="W39" s="26">
        <v>1600</v>
      </c>
      <c r="X39" s="26"/>
      <c r="Y39" s="26"/>
      <c r="Z39" s="26"/>
      <c r="AA39" s="26">
        <v>2500</v>
      </c>
      <c r="AB39" s="26"/>
      <c r="AC39" s="26"/>
      <c r="AD39" s="26"/>
      <c r="AE39" s="26"/>
      <c r="AF39" s="238">
        <v>1519</v>
      </c>
      <c r="AG39" s="195">
        <v>1649</v>
      </c>
      <c r="AH39" s="195"/>
      <c r="AI39" s="291"/>
      <c r="AJ39" s="304">
        <f>AG39/W39</f>
        <v>1.0306249999999999</v>
      </c>
      <c r="AK39" s="305"/>
      <c r="AL39" s="526" t="s">
        <v>256</v>
      </c>
      <c r="AM39" s="524" t="s">
        <v>257</v>
      </c>
      <c r="AN39" s="524" t="s">
        <v>122</v>
      </c>
      <c r="AO39" s="601" t="s">
        <v>179</v>
      </c>
      <c r="AP39" s="466" t="s">
        <v>234</v>
      </c>
    </row>
    <row r="40" spans="1:45" s="5" customFormat="1" ht="66.75" customHeight="1" x14ac:dyDescent="0.25">
      <c r="A40" s="481"/>
      <c r="B40" s="454"/>
      <c r="C40" s="457"/>
      <c r="D40" s="459"/>
      <c r="E40" s="464"/>
      <c r="F40" s="464"/>
      <c r="G40" s="45" t="s">
        <v>10</v>
      </c>
      <c r="H40" s="116">
        <f>K40+P40+U40+W40+AA40</f>
        <v>1843737031</v>
      </c>
      <c r="I40" s="117">
        <v>178419553</v>
      </c>
      <c r="J40" s="117">
        <v>178419553</v>
      </c>
      <c r="K40" s="117">
        <v>178419553</v>
      </c>
      <c r="L40" s="116">
        <v>467544346</v>
      </c>
      <c r="M40" s="116">
        <v>467544346</v>
      </c>
      <c r="N40" s="116">
        <v>467544346</v>
      </c>
      <c r="O40" s="116">
        <v>467544346</v>
      </c>
      <c r="P40" s="116">
        <v>467494318</v>
      </c>
      <c r="Q40" s="169">
        <v>91740000</v>
      </c>
      <c r="R40" s="116">
        <v>80300000</v>
      </c>
      <c r="S40" s="116">
        <v>465747920</v>
      </c>
      <c r="T40" s="116">
        <v>456147920</v>
      </c>
      <c r="U40" s="116">
        <v>456147920</v>
      </c>
      <c r="V40" s="225">
        <v>395461240</v>
      </c>
      <c r="W40" s="116">
        <v>545461240</v>
      </c>
      <c r="X40" s="116"/>
      <c r="Y40" s="116"/>
      <c r="Z40" s="116"/>
      <c r="AA40" s="218">
        <v>196214000</v>
      </c>
      <c r="AB40" s="116"/>
      <c r="AC40" s="116"/>
      <c r="AD40" s="116"/>
      <c r="AE40" s="116"/>
      <c r="AF40" s="240">
        <v>395152240</v>
      </c>
      <c r="AG40" s="196">
        <v>395152240</v>
      </c>
      <c r="AH40" s="196"/>
      <c r="AI40" s="292"/>
      <c r="AJ40" s="304">
        <f>AG40/W40</f>
        <v>0.72443688207800061</v>
      </c>
      <c r="AK40" s="305">
        <f>(K40+P40+U40+AG40)/H40</f>
        <v>0.81205400001536332</v>
      </c>
      <c r="AL40" s="527"/>
      <c r="AM40" s="529"/>
      <c r="AN40" s="529"/>
      <c r="AO40" s="602"/>
      <c r="AP40" s="467"/>
    </row>
    <row r="41" spans="1:45" s="5" customFormat="1" ht="53.25" customHeight="1" x14ac:dyDescent="0.25">
      <c r="A41" s="481"/>
      <c r="B41" s="454"/>
      <c r="C41" s="457"/>
      <c r="D41" s="459"/>
      <c r="E41" s="464"/>
      <c r="F41" s="464"/>
      <c r="G41" s="45" t="s">
        <v>11</v>
      </c>
      <c r="H41" s="121"/>
      <c r="I41" s="162"/>
      <c r="J41" s="162"/>
      <c r="K41" s="162"/>
      <c r="L41" s="121"/>
      <c r="M41" s="121"/>
      <c r="N41" s="121"/>
      <c r="O41" s="121"/>
      <c r="P41" s="121"/>
      <c r="Q41" s="142"/>
      <c r="R41" s="142"/>
      <c r="S41" s="142"/>
      <c r="T41" s="142"/>
      <c r="U41" s="142"/>
      <c r="V41" s="142"/>
      <c r="W41" s="142"/>
      <c r="X41" s="142"/>
      <c r="Y41" s="142"/>
      <c r="Z41" s="142"/>
      <c r="AA41" s="142"/>
      <c r="AB41" s="142"/>
      <c r="AC41" s="142"/>
      <c r="AD41" s="142"/>
      <c r="AE41" s="142"/>
      <c r="AF41" s="239"/>
      <c r="AG41" s="197"/>
      <c r="AH41" s="197"/>
      <c r="AI41" s="293"/>
      <c r="AJ41" s="306"/>
      <c r="AK41" s="310"/>
      <c r="AL41" s="527"/>
      <c r="AM41" s="529"/>
      <c r="AN41" s="529"/>
      <c r="AO41" s="602"/>
      <c r="AP41" s="467"/>
    </row>
    <row r="42" spans="1:45" s="5" customFormat="1" ht="62.25" customHeight="1" x14ac:dyDescent="0.25">
      <c r="A42" s="481"/>
      <c r="B42" s="454"/>
      <c r="C42" s="457"/>
      <c r="D42" s="459"/>
      <c r="E42" s="464"/>
      <c r="F42" s="464"/>
      <c r="G42" s="45" t="s">
        <v>12</v>
      </c>
      <c r="H42" s="121"/>
      <c r="I42" s="162"/>
      <c r="J42" s="162"/>
      <c r="K42" s="162"/>
      <c r="L42" s="135">
        <v>76139851</v>
      </c>
      <c r="M42" s="135">
        <v>76139851</v>
      </c>
      <c r="N42" s="135">
        <v>76139851</v>
      </c>
      <c r="O42" s="135">
        <v>76139851</v>
      </c>
      <c r="P42" s="135">
        <v>76139851</v>
      </c>
      <c r="Q42" s="168">
        <v>281011668</v>
      </c>
      <c r="R42" s="121">
        <v>281011668</v>
      </c>
      <c r="S42" s="121">
        <v>281011668</v>
      </c>
      <c r="T42" s="121">
        <v>281011668</v>
      </c>
      <c r="U42" s="121">
        <v>281011668</v>
      </c>
      <c r="V42" s="218">
        <v>322045973</v>
      </c>
      <c r="W42" s="121">
        <v>322045973</v>
      </c>
      <c r="X42" s="121"/>
      <c r="Y42" s="121"/>
      <c r="Z42" s="121"/>
      <c r="AA42" s="121"/>
      <c r="AB42" s="121"/>
      <c r="AC42" s="121"/>
      <c r="AD42" s="121"/>
      <c r="AE42" s="121"/>
      <c r="AF42" s="240">
        <v>3163333</v>
      </c>
      <c r="AG42" s="196">
        <v>103163319</v>
      </c>
      <c r="AH42" s="196"/>
      <c r="AI42" s="292"/>
      <c r="AJ42" s="308"/>
      <c r="AK42" s="305"/>
      <c r="AL42" s="527"/>
      <c r="AM42" s="529"/>
      <c r="AN42" s="529"/>
      <c r="AO42" s="602"/>
      <c r="AP42" s="467"/>
    </row>
    <row r="43" spans="1:45" s="5" customFormat="1" ht="54.75" customHeight="1" x14ac:dyDescent="0.25">
      <c r="A43" s="481"/>
      <c r="B43" s="454"/>
      <c r="C43" s="457"/>
      <c r="D43" s="459"/>
      <c r="E43" s="464"/>
      <c r="F43" s="464"/>
      <c r="G43" s="45" t="s">
        <v>13</v>
      </c>
      <c r="H43" s="31">
        <v>2500</v>
      </c>
      <c r="I43" s="87">
        <f t="shared" ref="H43:L44" si="36">+I39+I41</f>
        <v>1200</v>
      </c>
      <c r="J43" s="87">
        <f t="shared" si="36"/>
        <v>1200</v>
      </c>
      <c r="K43" s="87">
        <f t="shared" si="36"/>
        <v>1535</v>
      </c>
      <c r="L43" s="31">
        <f t="shared" si="36"/>
        <v>1200</v>
      </c>
      <c r="M43" s="31">
        <f t="shared" ref="M43:O43" si="37">+M39+M41</f>
        <v>1200</v>
      </c>
      <c r="N43" s="31">
        <f t="shared" si="37"/>
        <v>1200</v>
      </c>
      <c r="O43" s="31">
        <f t="shared" si="37"/>
        <v>1200</v>
      </c>
      <c r="P43" s="31">
        <f t="shared" ref="P43" si="38">+P39+P41</f>
        <v>1105</v>
      </c>
      <c r="Q43" s="131">
        <v>1250</v>
      </c>
      <c r="R43" s="31">
        <v>1250</v>
      </c>
      <c r="S43" s="31">
        <v>1250</v>
      </c>
      <c r="T43" s="31">
        <v>1250</v>
      </c>
      <c r="U43" s="31">
        <v>1519</v>
      </c>
      <c r="V43" s="218">
        <f t="shared" ref="V43:V44" si="39">+V39+V41</f>
        <v>1600</v>
      </c>
      <c r="W43" s="31">
        <v>1600</v>
      </c>
      <c r="X43" s="31"/>
      <c r="Y43" s="31"/>
      <c r="Z43" s="31"/>
      <c r="AA43" s="31">
        <f t="shared" ref="AA43:AA44" si="40">+AA39+AA41</f>
        <v>2500</v>
      </c>
      <c r="AB43" s="31"/>
      <c r="AC43" s="31"/>
      <c r="AD43" s="31"/>
      <c r="AE43" s="31"/>
      <c r="AF43" s="241">
        <f>+AF39+AF41</f>
        <v>1519</v>
      </c>
      <c r="AG43" s="113">
        <v>1649</v>
      </c>
      <c r="AH43" s="113"/>
      <c r="AI43" s="297"/>
      <c r="AJ43" s="304"/>
      <c r="AK43" s="309"/>
      <c r="AL43" s="527"/>
      <c r="AM43" s="529"/>
      <c r="AN43" s="529"/>
      <c r="AO43" s="602"/>
      <c r="AP43" s="467"/>
    </row>
    <row r="44" spans="1:45" s="5" customFormat="1" ht="63.75" customHeight="1" thickBot="1" x14ac:dyDescent="0.3">
      <c r="A44" s="481"/>
      <c r="B44" s="455"/>
      <c r="C44" s="458"/>
      <c r="D44" s="459"/>
      <c r="E44" s="464"/>
      <c r="F44" s="464"/>
      <c r="G44" s="46" t="s">
        <v>14</v>
      </c>
      <c r="H44" s="116">
        <f t="shared" si="36"/>
        <v>1843737031</v>
      </c>
      <c r="I44" s="117">
        <f t="shared" si="36"/>
        <v>178419553</v>
      </c>
      <c r="J44" s="117">
        <f t="shared" si="36"/>
        <v>178419553</v>
      </c>
      <c r="K44" s="117">
        <f t="shared" si="36"/>
        <v>178419553</v>
      </c>
      <c r="L44" s="116">
        <f t="shared" si="36"/>
        <v>543684197</v>
      </c>
      <c r="M44" s="116">
        <f t="shared" ref="M44:O44" si="41">+M40+M42</f>
        <v>543684197</v>
      </c>
      <c r="N44" s="116">
        <f t="shared" si="41"/>
        <v>543684197</v>
      </c>
      <c r="O44" s="116">
        <f t="shared" si="41"/>
        <v>543684197</v>
      </c>
      <c r="P44" s="116">
        <f t="shared" ref="P44:Q44" si="42">+P40+P42</f>
        <v>543634169</v>
      </c>
      <c r="Q44" s="138">
        <f t="shared" si="42"/>
        <v>372751668</v>
      </c>
      <c r="R44" s="116">
        <v>361311668</v>
      </c>
      <c r="S44" s="116">
        <v>746759588</v>
      </c>
      <c r="T44" s="116">
        <v>737159588</v>
      </c>
      <c r="U44" s="124">
        <v>737159588</v>
      </c>
      <c r="V44" s="218">
        <f t="shared" si="39"/>
        <v>717507213</v>
      </c>
      <c r="W44" s="116">
        <v>867507213</v>
      </c>
      <c r="X44" s="116"/>
      <c r="Y44" s="116"/>
      <c r="Z44" s="124"/>
      <c r="AA44" s="218">
        <f t="shared" si="40"/>
        <v>196214000</v>
      </c>
      <c r="AB44" s="116"/>
      <c r="AC44" s="116"/>
      <c r="AD44" s="116"/>
      <c r="AE44" s="124"/>
      <c r="AF44" s="242">
        <f>+AF40+AF42</f>
        <v>398315573</v>
      </c>
      <c r="AG44" s="198">
        <v>498315559</v>
      </c>
      <c r="AH44" s="198"/>
      <c r="AI44" s="295"/>
      <c r="AJ44" s="304"/>
      <c r="AK44" s="305"/>
      <c r="AL44" s="528"/>
      <c r="AM44" s="530"/>
      <c r="AN44" s="530"/>
      <c r="AO44" s="603"/>
      <c r="AP44" s="468"/>
    </row>
    <row r="45" spans="1:45" s="5" customFormat="1" ht="63.75" customHeight="1" x14ac:dyDescent="0.25">
      <c r="A45" s="481"/>
      <c r="B45" s="453">
        <v>7</v>
      </c>
      <c r="C45" s="456" t="s">
        <v>180</v>
      </c>
      <c r="D45" s="459" t="s">
        <v>130</v>
      </c>
      <c r="E45" s="464"/>
      <c r="F45" s="464"/>
      <c r="G45" s="48" t="s">
        <v>9</v>
      </c>
      <c r="H45" s="26">
        <v>6</v>
      </c>
      <c r="I45" s="79" t="s">
        <v>170</v>
      </c>
      <c r="J45" s="79" t="s">
        <v>170</v>
      </c>
      <c r="K45" s="79" t="s">
        <v>170</v>
      </c>
      <c r="L45" s="79">
        <v>1.5</v>
      </c>
      <c r="M45" s="79">
        <v>1.5</v>
      </c>
      <c r="N45" s="79">
        <v>1.5</v>
      </c>
      <c r="O45" s="79">
        <v>1.5</v>
      </c>
      <c r="P45" s="79">
        <v>1.5</v>
      </c>
      <c r="Q45" s="139">
        <v>4.5</v>
      </c>
      <c r="R45" s="79">
        <v>4.5</v>
      </c>
      <c r="S45" s="79">
        <v>4.5</v>
      </c>
      <c r="T45" s="79">
        <v>4.5</v>
      </c>
      <c r="U45" s="26">
        <v>4.5</v>
      </c>
      <c r="V45" s="79">
        <v>5.5</v>
      </c>
      <c r="W45" s="79">
        <v>5.5</v>
      </c>
      <c r="X45" s="79"/>
      <c r="Y45" s="79"/>
      <c r="Z45" s="26"/>
      <c r="AA45" s="26">
        <v>6</v>
      </c>
      <c r="AB45" s="26"/>
      <c r="AC45" s="26"/>
      <c r="AD45" s="26"/>
      <c r="AE45" s="26"/>
      <c r="AF45" s="244">
        <v>4.6900000000000004</v>
      </c>
      <c r="AG45" s="195">
        <v>4.97</v>
      </c>
      <c r="AH45" s="195"/>
      <c r="AI45" s="291"/>
      <c r="AJ45" s="304">
        <f>AG45/W45</f>
        <v>0.90363636363636357</v>
      </c>
      <c r="AK45" s="305"/>
      <c r="AL45" s="471" t="s">
        <v>258</v>
      </c>
      <c r="AM45" s="474" t="s">
        <v>122</v>
      </c>
      <c r="AN45" s="474" t="s">
        <v>122</v>
      </c>
      <c r="AO45" s="471" t="s">
        <v>235</v>
      </c>
      <c r="AP45" s="477" t="s">
        <v>259</v>
      </c>
    </row>
    <row r="46" spans="1:45" s="5" customFormat="1" ht="66.75" customHeight="1" x14ac:dyDescent="0.25">
      <c r="A46" s="481"/>
      <c r="B46" s="454"/>
      <c r="C46" s="457"/>
      <c r="D46" s="459"/>
      <c r="E46" s="464"/>
      <c r="F46" s="464"/>
      <c r="G46" s="45" t="s">
        <v>10</v>
      </c>
      <c r="H46" s="116">
        <f>K46+P46+U46+W46+AA46</f>
        <v>1113374300</v>
      </c>
      <c r="I46" s="117">
        <v>46800000</v>
      </c>
      <c r="J46" s="117">
        <v>46800000</v>
      </c>
      <c r="K46" s="117">
        <v>46800000</v>
      </c>
      <c r="L46" s="116">
        <v>826055000</v>
      </c>
      <c r="M46" s="116">
        <v>826055000</v>
      </c>
      <c r="N46" s="116">
        <v>826055000</v>
      </c>
      <c r="O46" s="116">
        <v>826055000</v>
      </c>
      <c r="P46" s="116">
        <v>826055000</v>
      </c>
      <c r="Q46" s="170">
        <v>312965000</v>
      </c>
      <c r="R46" s="116">
        <v>307110000</v>
      </c>
      <c r="S46" s="116">
        <v>102297080</v>
      </c>
      <c r="T46" s="116">
        <v>67385080</v>
      </c>
      <c r="U46" s="116">
        <v>67310000</v>
      </c>
      <c r="V46" s="218">
        <v>79423300</v>
      </c>
      <c r="W46" s="116">
        <v>79423300</v>
      </c>
      <c r="X46" s="116"/>
      <c r="Y46" s="116"/>
      <c r="Z46" s="116"/>
      <c r="AA46" s="218">
        <v>93786000</v>
      </c>
      <c r="AB46" s="116"/>
      <c r="AC46" s="116"/>
      <c r="AD46" s="116"/>
      <c r="AE46" s="116"/>
      <c r="AF46" s="240">
        <v>79423300</v>
      </c>
      <c r="AG46" s="196">
        <v>35346167</v>
      </c>
      <c r="AH46" s="196"/>
      <c r="AI46" s="292"/>
      <c r="AJ46" s="304">
        <f>AG46/W46</f>
        <v>0.44503523525212374</v>
      </c>
      <c r="AK46" s="305">
        <f>(K46+P46+U46+AG46)/H46</f>
        <v>0.87617539492334251</v>
      </c>
      <c r="AL46" s="472"/>
      <c r="AM46" s="475"/>
      <c r="AN46" s="475"/>
      <c r="AO46" s="472"/>
      <c r="AP46" s="478"/>
    </row>
    <row r="47" spans="1:45" s="5" customFormat="1" ht="53.25" customHeight="1" x14ac:dyDescent="0.25">
      <c r="A47" s="481"/>
      <c r="B47" s="454"/>
      <c r="C47" s="457"/>
      <c r="D47" s="459"/>
      <c r="E47" s="464"/>
      <c r="F47" s="464"/>
      <c r="G47" s="45" t="s">
        <v>11</v>
      </c>
      <c r="H47" s="121"/>
      <c r="I47" s="162"/>
      <c r="J47" s="162"/>
      <c r="K47" s="162"/>
      <c r="L47" s="121"/>
      <c r="M47" s="121"/>
      <c r="N47" s="121"/>
      <c r="O47" s="121"/>
      <c r="P47" s="121"/>
      <c r="Q47" s="142"/>
      <c r="R47" s="142"/>
      <c r="S47" s="142"/>
      <c r="T47" s="142"/>
      <c r="U47" s="142"/>
      <c r="V47" s="142"/>
      <c r="W47" s="142"/>
      <c r="X47" s="142"/>
      <c r="Y47" s="142"/>
      <c r="Z47" s="142"/>
      <c r="AA47" s="142"/>
      <c r="AB47" s="142"/>
      <c r="AC47" s="142"/>
      <c r="AD47" s="142"/>
      <c r="AE47" s="142"/>
      <c r="AF47" s="239"/>
      <c r="AG47" s="197"/>
      <c r="AH47" s="197"/>
      <c r="AI47" s="293"/>
      <c r="AJ47" s="306"/>
      <c r="AK47" s="310"/>
      <c r="AL47" s="472"/>
      <c r="AM47" s="475"/>
      <c r="AN47" s="475"/>
      <c r="AO47" s="472"/>
      <c r="AP47" s="478"/>
    </row>
    <row r="48" spans="1:45" s="5" customFormat="1" ht="62.25" customHeight="1" x14ac:dyDescent="0.25">
      <c r="A48" s="481"/>
      <c r="B48" s="454"/>
      <c r="C48" s="457"/>
      <c r="D48" s="459"/>
      <c r="E48" s="464"/>
      <c r="F48" s="464"/>
      <c r="G48" s="45" t="s">
        <v>12</v>
      </c>
      <c r="H48" s="121"/>
      <c r="I48" s="162"/>
      <c r="J48" s="162"/>
      <c r="K48" s="162"/>
      <c r="L48" s="135">
        <v>3000000</v>
      </c>
      <c r="M48" s="135">
        <v>3000000</v>
      </c>
      <c r="N48" s="135">
        <v>3000000</v>
      </c>
      <c r="O48" s="135">
        <v>3000000</v>
      </c>
      <c r="P48" s="135">
        <v>3000000</v>
      </c>
      <c r="Q48" s="168">
        <v>6170666</v>
      </c>
      <c r="R48" s="121">
        <v>6170666</v>
      </c>
      <c r="S48" s="121">
        <v>6170666</v>
      </c>
      <c r="T48" s="121">
        <v>6170666</v>
      </c>
      <c r="U48" s="121">
        <v>6170666</v>
      </c>
      <c r="V48" s="218">
        <v>3430000</v>
      </c>
      <c r="W48" s="121">
        <v>3430000</v>
      </c>
      <c r="X48" s="121"/>
      <c r="Y48" s="121"/>
      <c r="Z48" s="121"/>
      <c r="AA48" s="121"/>
      <c r="AB48" s="121"/>
      <c r="AC48" s="121"/>
      <c r="AD48" s="121"/>
      <c r="AE48" s="121"/>
      <c r="AF48" s="240">
        <v>3430000</v>
      </c>
      <c r="AG48" s="196">
        <v>3430000</v>
      </c>
      <c r="AH48" s="196"/>
      <c r="AI48" s="292"/>
      <c r="AJ48" s="308"/>
      <c r="AK48" s="305"/>
      <c r="AL48" s="472"/>
      <c r="AM48" s="475"/>
      <c r="AN48" s="475"/>
      <c r="AO48" s="472"/>
      <c r="AP48" s="478"/>
    </row>
    <row r="49" spans="1:42" s="5" customFormat="1" ht="54.75" customHeight="1" x14ac:dyDescent="0.25">
      <c r="A49" s="481"/>
      <c r="B49" s="454"/>
      <c r="C49" s="457"/>
      <c r="D49" s="459"/>
      <c r="E49" s="464"/>
      <c r="F49" s="464"/>
      <c r="G49" s="45" t="s">
        <v>13</v>
      </c>
      <c r="H49" s="31">
        <f t="shared" ref="H49:L50" si="43">+H45+H47</f>
        <v>6</v>
      </c>
      <c r="I49" s="87">
        <v>46800000</v>
      </c>
      <c r="J49" s="87">
        <v>46800000</v>
      </c>
      <c r="K49" s="87">
        <v>46800000</v>
      </c>
      <c r="L49" s="87">
        <f t="shared" si="43"/>
        <v>1.5</v>
      </c>
      <c r="M49" s="87">
        <f t="shared" ref="M49:O49" si="44">+M45+M47</f>
        <v>1.5</v>
      </c>
      <c r="N49" s="87">
        <f t="shared" si="44"/>
        <v>1.5</v>
      </c>
      <c r="O49" s="87">
        <f t="shared" si="44"/>
        <v>1.5</v>
      </c>
      <c r="P49" s="87">
        <f t="shared" ref="P49" si="45">+P45+P47</f>
        <v>1.5</v>
      </c>
      <c r="Q49" s="140">
        <f t="shared" ref="Q49" si="46">+Q45</f>
        <v>4.5</v>
      </c>
      <c r="R49" s="87">
        <v>4.5</v>
      </c>
      <c r="S49" s="87">
        <v>4.5</v>
      </c>
      <c r="T49" s="87">
        <v>4.5</v>
      </c>
      <c r="U49" s="31">
        <v>4.5</v>
      </c>
      <c r="V49" s="87">
        <f t="shared" ref="V49:V50" si="47">+V45+V47</f>
        <v>5.5</v>
      </c>
      <c r="W49" s="87">
        <v>5.5</v>
      </c>
      <c r="X49" s="87"/>
      <c r="Y49" s="87"/>
      <c r="Z49" s="31"/>
      <c r="AA49" s="87">
        <f t="shared" ref="AA49:AA50" si="48">+AA45+AA47</f>
        <v>6</v>
      </c>
      <c r="AB49" s="87"/>
      <c r="AC49" s="87"/>
      <c r="AD49" s="87"/>
      <c r="AE49" s="31"/>
      <c r="AF49" s="245">
        <f>+AF45+AF47</f>
        <v>4.6900000000000004</v>
      </c>
      <c r="AG49" s="113">
        <v>4.97</v>
      </c>
      <c r="AH49" s="113"/>
      <c r="AI49" s="294"/>
      <c r="AJ49" s="304"/>
      <c r="AK49" s="305"/>
      <c r="AL49" s="472"/>
      <c r="AM49" s="475"/>
      <c r="AN49" s="475"/>
      <c r="AO49" s="472"/>
      <c r="AP49" s="478"/>
    </row>
    <row r="50" spans="1:42" s="5" customFormat="1" ht="63.75" customHeight="1" thickBot="1" x14ac:dyDescent="0.3">
      <c r="A50" s="481"/>
      <c r="B50" s="455"/>
      <c r="C50" s="458"/>
      <c r="D50" s="459"/>
      <c r="E50" s="464"/>
      <c r="F50" s="464"/>
      <c r="G50" s="46" t="s">
        <v>14</v>
      </c>
      <c r="H50" s="116">
        <f t="shared" si="43"/>
        <v>1113374300</v>
      </c>
      <c r="I50" s="117">
        <f t="shared" si="43"/>
        <v>46800000</v>
      </c>
      <c r="J50" s="117">
        <f t="shared" si="43"/>
        <v>46800000</v>
      </c>
      <c r="K50" s="117">
        <f t="shared" si="43"/>
        <v>46800000</v>
      </c>
      <c r="L50" s="116">
        <f t="shared" si="43"/>
        <v>829055000</v>
      </c>
      <c r="M50" s="116">
        <f t="shared" ref="M50:O50" si="49">+M46+M48</f>
        <v>829055000</v>
      </c>
      <c r="N50" s="116">
        <f t="shared" si="49"/>
        <v>829055000</v>
      </c>
      <c r="O50" s="116">
        <f t="shared" si="49"/>
        <v>829055000</v>
      </c>
      <c r="P50" s="116">
        <f t="shared" ref="P50" si="50">+P46+P48</f>
        <v>829055000</v>
      </c>
      <c r="Q50" s="132">
        <f>+Q46+Q48</f>
        <v>319135666</v>
      </c>
      <c r="R50" s="116">
        <v>313280666</v>
      </c>
      <c r="S50" s="116">
        <v>108467746</v>
      </c>
      <c r="T50" s="116">
        <v>73555746</v>
      </c>
      <c r="U50" s="124">
        <v>73480666</v>
      </c>
      <c r="V50" s="220">
        <f t="shared" si="47"/>
        <v>82853300</v>
      </c>
      <c r="W50" s="116">
        <v>82853300</v>
      </c>
      <c r="X50" s="116"/>
      <c r="Y50" s="116"/>
      <c r="Z50" s="124"/>
      <c r="AA50" s="220">
        <f t="shared" si="48"/>
        <v>93786000</v>
      </c>
      <c r="AB50" s="116"/>
      <c r="AC50" s="116"/>
      <c r="AD50" s="116"/>
      <c r="AE50" s="124"/>
      <c r="AF50" s="242">
        <f>+AF46+AF48</f>
        <v>82853300</v>
      </c>
      <c r="AG50" s="198">
        <v>38776167</v>
      </c>
      <c r="AH50" s="198"/>
      <c r="AI50" s="295"/>
      <c r="AJ50" s="304"/>
      <c r="AK50" s="305"/>
      <c r="AL50" s="473"/>
      <c r="AM50" s="476"/>
      <c r="AN50" s="476"/>
      <c r="AO50" s="473"/>
      <c r="AP50" s="479"/>
    </row>
    <row r="51" spans="1:42" s="5" customFormat="1" ht="63.75" customHeight="1" x14ac:dyDescent="0.25">
      <c r="A51" s="481"/>
      <c r="B51" s="453">
        <v>8</v>
      </c>
      <c r="C51" s="456" t="s">
        <v>181</v>
      </c>
      <c r="D51" s="459" t="s">
        <v>121</v>
      </c>
      <c r="E51" s="464"/>
      <c r="F51" s="464"/>
      <c r="G51" s="48" t="s">
        <v>9</v>
      </c>
      <c r="H51" s="126">
        <v>100</v>
      </c>
      <c r="I51" s="79">
        <v>100</v>
      </c>
      <c r="J51" s="79">
        <v>100</v>
      </c>
      <c r="K51" s="79">
        <v>100</v>
      </c>
      <c r="L51" s="26">
        <v>100</v>
      </c>
      <c r="M51" s="26">
        <v>100</v>
      </c>
      <c r="N51" s="26">
        <v>100</v>
      </c>
      <c r="O51" s="26">
        <v>100</v>
      </c>
      <c r="P51" s="26">
        <v>100</v>
      </c>
      <c r="Q51" s="141">
        <v>1</v>
      </c>
      <c r="R51" s="142">
        <v>1</v>
      </c>
      <c r="S51" s="142">
        <v>1</v>
      </c>
      <c r="T51" s="142">
        <v>1</v>
      </c>
      <c r="U51" s="26">
        <v>1</v>
      </c>
      <c r="V51" s="226">
        <v>1</v>
      </c>
      <c r="W51" s="26">
        <v>1</v>
      </c>
      <c r="X51" s="26"/>
      <c r="Y51" s="26"/>
      <c r="Z51" s="26"/>
      <c r="AA51" s="226">
        <v>1</v>
      </c>
      <c r="AB51" s="26"/>
      <c r="AC51" s="26"/>
      <c r="AD51" s="26"/>
      <c r="AE51" s="26"/>
      <c r="AF51" s="246">
        <v>1</v>
      </c>
      <c r="AG51" s="195">
        <v>1</v>
      </c>
      <c r="AH51" s="195"/>
      <c r="AI51" s="291"/>
      <c r="AJ51" s="304">
        <f>AF51/V51</f>
        <v>1</v>
      </c>
      <c r="AK51" s="305"/>
      <c r="AL51" s="598" t="s">
        <v>260</v>
      </c>
      <c r="AM51" s="599" t="s">
        <v>122</v>
      </c>
      <c r="AN51" s="599" t="s">
        <v>122</v>
      </c>
      <c r="AO51" s="604" t="s">
        <v>261</v>
      </c>
      <c r="AP51" s="606" t="s">
        <v>262</v>
      </c>
    </row>
    <row r="52" spans="1:42" s="5" customFormat="1" ht="66.75" customHeight="1" x14ac:dyDescent="0.25">
      <c r="A52" s="481"/>
      <c r="B52" s="454"/>
      <c r="C52" s="457"/>
      <c r="D52" s="459"/>
      <c r="E52" s="464"/>
      <c r="F52" s="464"/>
      <c r="G52" s="45" t="s">
        <v>10</v>
      </c>
      <c r="H52" s="116">
        <f>K52+P52+U52+V52+AA52</f>
        <v>831803167</v>
      </c>
      <c r="I52" s="117">
        <v>21906667</v>
      </c>
      <c r="J52" s="117">
        <v>21906667</v>
      </c>
      <c r="K52" s="117">
        <v>21906667</v>
      </c>
      <c r="L52" s="116">
        <v>160280000</v>
      </c>
      <c r="M52" s="116">
        <v>160280000</v>
      </c>
      <c r="N52" s="116">
        <v>160280000</v>
      </c>
      <c r="O52" s="116">
        <v>160280000</v>
      </c>
      <c r="P52" s="116">
        <v>160280000</v>
      </c>
      <c r="Q52" s="127">
        <v>245750000</v>
      </c>
      <c r="R52" s="143">
        <v>241640000</v>
      </c>
      <c r="S52" s="143">
        <v>241640000</v>
      </c>
      <c r="T52" s="143">
        <v>249480000</v>
      </c>
      <c r="U52" s="116">
        <v>249480000</v>
      </c>
      <c r="V52" s="225">
        <v>260136500</v>
      </c>
      <c r="W52" s="116">
        <v>260136500</v>
      </c>
      <c r="X52" s="116"/>
      <c r="Y52" s="116"/>
      <c r="Z52" s="116"/>
      <c r="AA52" s="218">
        <v>140000000</v>
      </c>
      <c r="AB52" s="116"/>
      <c r="AC52" s="116"/>
      <c r="AD52" s="116"/>
      <c r="AE52" s="116"/>
      <c r="AF52" s="240">
        <v>249908900</v>
      </c>
      <c r="AG52" s="196">
        <v>249908900</v>
      </c>
      <c r="AH52" s="196"/>
      <c r="AI52" s="292"/>
      <c r="AJ52" s="304">
        <f>AG52/W52</f>
        <v>0.96068371797114205</v>
      </c>
      <c r="AK52" s="305">
        <f>+(K52+P52+U52+AF52)/H52</f>
        <v>0.81939525363697008</v>
      </c>
      <c r="AL52" s="472"/>
      <c r="AM52" s="600"/>
      <c r="AN52" s="600"/>
      <c r="AO52" s="605"/>
      <c r="AP52" s="607"/>
    </row>
    <row r="53" spans="1:42" s="5" customFormat="1" ht="53.25" customHeight="1" x14ac:dyDescent="0.25">
      <c r="A53" s="481"/>
      <c r="B53" s="454"/>
      <c r="C53" s="457"/>
      <c r="D53" s="459"/>
      <c r="E53" s="464"/>
      <c r="F53" s="464"/>
      <c r="G53" s="45" t="s">
        <v>11</v>
      </c>
      <c r="H53" s="121"/>
      <c r="I53" s="162"/>
      <c r="J53" s="162"/>
      <c r="K53" s="162"/>
      <c r="L53" s="121"/>
      <c r="M53" s="121"/>
      <c r="N53" s="121"/>
      <c r="O53" s="121"/>
      <c r="P53" s="121"/>
      <c r="Q53" s="142"/>
      <c r="R53" s="142"/>
      <c r="S53" s="142"/>
      <c r="T53" s="142"/>
      <c r="U53" s="142"/>
      <c r="V53" s="142"/>
      <c r="W53" s="142"/>
      <c r="X53" s="142"/>
      <c r="Y53" s="142"/>
      <c r="Z53" s="142"/>
      <c r="AA53" s="142"/>
      <c r="AB53" s="142"/>
      <c r="AC53" s="142"/>
      <c r="AD53" s="142"/>
      <c r="AE53" s="142"/>
      <c r="AF53" s="239"/>
      <c r="AG53" s="199"/>
      <c r="AH53" s="199"/>
      <c r="AI53" s="296"/>
      <c r="AJ53" s="306"/>
      <c r="AK53" s="310"/>
      <c r="AL53" s="472"/>
      <c r="AM53" s="600"/>
      <c r="AN53" s="600"/>
      <c r="AO53" s="605"/>
      <c r="AP53" s="607"/>
    </row>
    <row r="54" spans="1:42" s="5" customFormat="1" ht="62.25" customHeight="1" x14ac:dyDescent="0.25">
      <c r="A54" s="481"/>
      <c r="B54" s="454"/>
      <c r="C54" s="457"/>
      <c r="D54" s="459"/>
      <c r="E54" s="464"/>
      <c r="F54" s="464"/>
      <c r="G54" s="45" t="s">
        <v>12</v>
      </c>
      <c r="H54" s="121"/>
      <c r="I54" s="162"/>
      <c r="J54" s="162"/>
      <c r="K54" s="162"/>
      <c r="L54" s="135"/>
      <c r="M54" s="135"/>
      <c r="N54" s="135"/>
      <c r="O54" s="135"/>
      <c r="P54" s="135"/>
      <c r="Q54" s="168">
        <v>15668666</v>
      </c>
      <c r="R54" s="121">
        <v>15668666</v>
      </c>
      <c r="S54" s="121">
        <v>15668666</v>
      </c>
      <c r="T54" s="121">
        <v>15668666</v>
      </c>
      <c r="U54" s="121">
        <v>15668666</v>
      </c>
      <c r="V54" s="227">
        <v>6271666</v>
      </c>
      <c r="W54" s="121">
        <v>6271666</v>
      </c>
      <c r="X54" s="121"/>
      <c r="Y54" s="121"/>
      <c r="Z54" s="121"/>
      <c r="AA54" s="121"/>
      <c r="AB54" s="121"/>
      <c r="AC54" s="121"/>
      <c r="AD54" s="121"/>
      <c r="AE54" s="121"/>
      <c r="AF54" s="240">
        <v>6271666</v>
      </c>
      <c r="AG54" s="196">
        <v>6271666</v>
      </c>
      <c r="AH54" s="196"/>
      <c r="AI54" s="292"/>
      <c r="AJ54" s="308"/>
      <c r="AK54" s="305"/>
      <c r="AL54" s="472"/>
      <c r="AM54" s="600"/>
      <c r="AN54" s="600"/>
      <c r="AO54" s="605"/>
      <c r="AP54" s="607"/>
    </row>
    <row r="55" spans="1:42" s="5" customFormat="1" ht="54.75" customHeight="1" x14ac:dyDescent="0.25">
      <c r="A55" s="481"/>
      <c r="B55" s="454"/>
      <c r="C55" s="457"/>
      <c r="D55" s="459"/>
      <c r="E55" s="464"/>
      <c r="F55" s="464"/>
      <c r="G55" s="45" t="s">
        <v>13</v>
      </c>
      <c r="H55" s="87">
        <f t="shared" ref="H55:L56" si="51">+H51+H53</f>
        <v>100</v>
      </c>
      <c r="I55" s="87">
        <f t="shared" si="51"/>
        <v>100</v>
      </c>
      <c r="J55" s="87">
        <f t="shared" si="51"/>
        <v>100</v>
      </c>
      <c r="K55" s="87">
        <f t="shared" si="51"/>
        <v>100</v>
      </c>
      <c r="L55" s="87">
        <f t="shared" si="51"/>
        <v>100</v>
      </c>
      <c r="M55" s="87">
        <f t="shared" ref="M55:O55" si="52">+M51+M53</f>
        <v>100</v>
      </c>
      <c r="N55" s="87">
        <f t="shared" si="52"/>
        <v>100</v>
      </c>
      <c r="O55" s="87">
        <f t="shared" si="52"/>
        <v>100</v>
      </c>
      <c r="P55" s="87">
        <f t="shared" ref="P55" si="53">+P51+P53</f>
        <v>100</v>
      </c>
      <c r="Q55" s="144">
        <v>1</v>
      </c>
      <c r="R55" s="87">
        <v>1</v>
      </c>
      <c r="S55" s="87">
        <v>1</v>
      </c>
      <c r="T55" s="87">
        <v>1</v>
      </c>
      <c r="U55" s="31">
        <v>1</v>
      </c>
      <c r="V55" s="92">
        <f t="shared" ref="V55:V56" si="54">+V51+V53</f>
        <v>1</v>
      </c>
      <c r="W55" s="87">
        <v>1</v>
      </c>
      <c r="X55" s="87"/>
      <c r="Y55" s="87"/>
      <c r="Z55" s="31"/>
      <c r="AA55" s="92">
        <f t="shared" ref="AA55:AA56" si="55">+AA51+AA53</f>
        <v>1</v>
      </c>
      <c r="AB55" s="87"/>
      <c r="AC55" s="87"/>
      <c r="AD55" s="87"/>
      <c r="AE55" s="31"/>
      <c r="AF55" s="92">
        <f t="shared" ref="AF55:AF56" si="56">+AF51+AF53</f>
        <v>1</v>
      </c>
      <c r="AG55" s="113">
        <v>1</v>
      </c>
      <c r="AH55" s="113"/>
      <c r="AI55" s="294"/>
      <c r="AJ55" s="304"/>
      <c r="AK55" s="312"/>
      <c r="AL55" s="472"/>
      <c r="AM55" s="600"/>
      <c r="AN55" s="600"/>
      <c r="AO55" s="605"/>
      <c r="AP55" s="607"/>
    </row>
    <row r="56" spans="1:42" s="5" customFormat="1" ht="63.75" customHeight="1" thickBot="1" x14ac:dyDescent="0.3">
      <c r="A56" s="481"/>
      <c r="B56" s="455"/>
      <c r="C56" s="458"/>
      <c r="D56" s="459"/>
      <c r="E56" s="464"/>
      <c r="F56" s="464"/>
      <c r="G56" s="46" t="s">
        <v>14</v>
      </c>
      <c r="H56" s="116">
        <f t="shared" si="51"/>
        <v>831803167</v>
      </c>
      <c r="I56" s="117">
        <f t="shared" si="51"/>
        <v>21906667</v>
      </c>
      <c r="J56" s="117">
        <f t="shared" si="51"/>
        <v>21906667</v>
      </c>
      <c r="K56" s="117">
        <f t="shared" si="51"/>
        <v>21906667</v>
      </c>
      <c r="L56" s="116">
        <f t="shared" si="51"/>
        <v>160280000</v>
      </c>
      <c r="M56" s="116">
        <f t="shared" ref="M56:O56" si="57">+M52+M54</f>
        <v>160280000</v>
      </c>
      <c r="N56" s="116">
        <f t="shared" si="57"/>
        <v>160280000</v>
      </c>
      <c r="O56" s="116">
        <f t="shared" si="57"/>
        <v>160280000</v>
      </c>
      <c r="P56" s="116">
        <f t="shared" ref="P56:Q56" si="58">+P52+P54</f>
        <v>160280000</v>
      </c>
      <c r="Q56" s="132">
        <f t="shared" si="58"/>
        <v>261418666</v>
      </c>
      <c r="R56" s="116">
        <v>257308666</v>
      </c>
      <c r="S56" s="116">
        <v>257308666</v>
      </c>
      <c r="T56" s="116">
        <v>265148666</v>
      </c>
      <c r="U56" s="124">
        <v>265148666</v>
      </c>
      <c r="V56" s="218">
        <f t="shared" si="54"/>
        <v>266408166</v>
      </c>
      <c r="W56" s="116">
        <v>266408166</v>
      </c>
      <c r="X56" s="116"/>
      <c r="Y56" s="116"/>
      <c r="Z56" s="124"/>
      <c r="AA56" s="218">
        <f t="shared" si="55"/>
        <v>140000000</v>
      </c>
      <c r="AB56" s="116"/>
      <c r="AC56" s="116"/>
      <c r="AD56" s="116"/>
      <c r="AE56" s="124"/>
      <c r="AF56" s="218">
        <f t="shared" si="56"/>
        <v>256180566</v>
      </c>
      <c r="AG56" s="198">
        <v>256180566</v>
      </c>
      <c r="AH56" s="198"/>
      <c r="AI56" s="295"/>
      <c r="AJ56" s="304"/>
      <c r="AK56" s="305"/>
      <c r="AL56" s="473"/>
      <c r="AM56" s="600"/>
      <c r="AN56" s="600"/>
      <c r="AO56" s="605"/>
      <c r="AP56" s="607"/>
    </row>
    <row r="57" spans="1:42" s="5" customFormat="1" ht="63.75" customHeight="1" x14ac:dyDescent="0.25">
      <c r="A57" s="481"/>
      <c r="B57" s="453">
        <v>9</v>
      </c>
      <c r="C57" s="456" t="s">
        <v>182</v>
      </c>
      <c r="D57" s="459" t="s">
        <v>130</v>
      </c>
      <c r="E57" s="464"/>
      <c r="F57" s="464"/>
      <c r="G57" s="48" t="s">
        <v>9</v>
      </c>
      <c r="H57" s="126">
        <v>2500</v>
      </c>
      <c r="I57" s="79">
        <v>366</v>
      </c>
      <c r="J57" s="79">
        <v>366</v>
      </c>
      <c r="K57" s="79">
        <v>366</v>
      </c>
      <c r="L57" s="26">
        <v>950</v>
      </c>
      <c r="M57" s="26">
        <v>950</v>
      </c>
      <c r="N57" s="26">
        <v>950</v>
      </c>
      <c r="O57" s="26">
        <v>950</v>
      </c>
      <c r="P57" s="142">
        <v>941</v>
      </c>
      <c r="Q57" s="145">
        <v>1550</v>
      </c>
      <c r="R57" s="142">
        <v>1550</v>
      </c>
      <c r="S57" s="142">
        <v>1550</v>
      </c>
      <c r="T57" s="142">
        <v>1550</v>
      </c>
      <c r="U57" s="26">
        <v>1367</v>
      </c>
      <c r="V57" s="26">
        <f>+U57+850</f>
        <v>2217</v>
      </c>
      <c r="W57" s="26">
        <v>2217</v>
      </c>
      <c r="X57" s="26"/>
      <c r="Y57" s="26"/>
      <c r="Z57" s="26"/>
      <c r="AA57" s="26">
        <v>2500</v>
      </c>
      <c r="AB57" s="26"/>
      <c r="AC57" s="26"/>
      <c r="AD57" s="26"/>
      <c r="AE57" s="26"/>
      <c r="AF57" s="238">
        <v>1467</v>
      </c>
      <c r="AG57" s="195">
        <v>1725</v>
      </c>
      <c r="AH57" s="195"/>
      <c r="AI57" s="291"/>
      <c r="AJ57" s="304">
        <f>AG57/W57</f>
        <v>0.77807848443843031</v>
      </c>
      <c r="AK57" s="305"/>
      <c r="AL57" s="560" t="s">
        <v>263</v>
      </c>
      <c r="AM57" s="557" t="s">
        <v>215</v>
      </c>
      <c r="AN57" s="591" t="s">
        <v>122</v>
      </c>
      <c r="AO57" s="483" t="s">
        <v>183</v>
      </c>
      <c r="AP57" s="486" t="s">
        <v>141</v>
      </c>
    </row>
    <row r="58" spans="1:42" s="5" customFormat="1" ht="66.75" customHeight="1" x14ac:dyDescent="0.25">
      <c r="A58" s="481"/>
      <c r="B58" s="454"/>
      <c r="C58" s="457"/>
      <c r="D58" s="459"/>
      <c r="E58" s="464"/>
      <c r="F58" s="464"/>
      <c r="G58" s="45" t="s">
        <v>10</v>
      </c>
      <c r="H58" s="116">
        <f>K58+P58+U58+W58+AA58</f>
        <v>3473459326</v>
      </c>
      <c r="I58" s="117">
        <v>399000000</v>
      </c>
      <c r="J58" s="117">
        <v>399000000</v>
      </c>
      <c r="K58" s="117">
        <v>393582666</v>
      </c>
      <c r="L58" s="116">
        <v>728062060</v>
      </c>
      <c r="M58" s="116">
        <v>728062060</v>
      </c>
      <c r="N58" s="116">
        <v>728062060</v>
      </c>
      <c r="O58" s="116">
        <v>728062060</v>
      </c>
      <c r="P58" s="142">
        <v>724208000</v>
      </c>
      <c r="Q58" s="146">
        <v>666920000</v>
      </c>
      <c r="R58" s="143">
        <v>696920000</v>
      </c>
      <c r="S58" s="143">
        <v>696920000</v>
      </c>
      <c r="T58" s="143">
        <v>656695000</v>
      </c>
      <c r="U58" s="116">
        <v>653325000</v>
      </c>
      <c r="V58" s="225">
        <v>1032343660</v>
      </c>
      <c r="W58" s="116">
        <v>1032343660</v>
      </c>
      <c r="X58" s="116"/>
      <c r="Y58" s="116"/>
      <c r="Z58" s="116"/>
      <c r="AA58" s="218">
        <v>670000000</v>
      </c>
      <c r="AB58" s="116"/>
      <c r="AC58" s="116"/>
      <c r="AD58" s="116"/>
      <c r="AE58" s="116"/>
      <c r="AF58" s="240">
        <v>930440200</v>
      </c>
      <c r="AG58" s="196">
        <v>1000382865</v>
      </c>
      <c r="AH58" s="196"/>
      <c r="AI58" s="292"/>
      <c r="AJ58" s="304">
        <f>AG58/W58</f>
        <v>0.96904054702094067</v>
      </c>
      <c r="AK58" s="305">
        <f>+(K58+P58+U58+AG58)/H58</f>
        <v>0.79790729381927994</v>
      </c>
      <c r="AL58" s="561"/>
      <c r="AM58" s="589"/>
      <c r="AN58" s="592"/>
      <c r="AO58" s="484"/>
      <c r="AP58" s="487"/>
    </row>
    <row r="59" spans="1:42" s="5" customFormat="1" ht="53.25" customHeight="1" x14ac:dyDescent="0.25">
      <c r="A59" s="481"/>
      <c r="B59" s="454"/>
      <c r="C59" s="457"/>
      <c r="D59" s="459"/>
      <c r="E59" s="464"/>
      <c r="F59" s="464"/>
      <c r="G59" s="45" t="s">
        <v>11</v>
      </c>
      <c r="H59" s="121"/>
      <c r="I59" s="162"/>
      <c r="J59" s="162"/>
      <c r="K59" s="162"/>
      <c r="L59" s="121"/>
      <c r="M59" s="121"/>
      <c r="N59" s="121"/>
      <c r="O59" s="121"/>
      <c r="P59" s="134"/>
      <c r="Q59" s="142"/>
      <c r="R59" s="121"/>
      <c r="S59" s="121"/>
      <c r="T59" s="121"/>
      <c r="U59" s="121"/>
      <c r="V59" s="121"/>
      <c r="W59" s="121"/>
      <c r="X59" s="121"/>
      <c r="Y59" s="121"/>
      <c r="Z59" s="121"/>
      <c r="AA59" s="121"/>
      <c r="AB59" s="121"/>
      <c r="AC59" s="121"/>
      <c r="AD59" s="121"/>
      <c r="AE59" s="121"/>
      <c r="AF59" s="239"/>
      <c r="AG59" s="197"/>
      <c r="AH59" s="197"/>
      <c r="AI59" s="293"/>
      <c r="AJ59" s="306"/>
      <c r="AK59" s="310"/>
      <c r="AL59" s="561"/>
      <c r="AM59" s="589"/>
      <c r="AN59" s="592"/>
      <c r="AO59" s="484"/>
      <c r="AP59" s="487"/>
    </row>
    <row r="60" spans="1:42" s="5" customFormat="1" ht="62.25" customHeight="1" x14ac:dyDescent="0.25">
      <c r="A60" s="481"/>
      <c r="B60" s="454"/>
      <c r="C60" s="457"/>
      <c r="D60" s="459"/>
      <c r="E60" s="464"/>
      <c r="F60" s="464"/>
      <c r="G60" s="45" t="s">
        <v>12</v>
      </c>
      <c r="H60" s="121"/>
      <c r="I60" s="162"/>
      <c r="J60" s="162"/>
      <c r="K60" s="162"/>
      <c r="L60" s="135">
        <v>46095761</v>
      </c>
      <c r="M60" s="135">
        <v>46095761</v>
      </c>
      <c r="N60" s="135">
        <v>46095761</v>
      </c>
      <c r="O60" s="135">
        <v>46095761</v>
      </c>
      <c r="P60" s="147">
        <v>35945761</v>
      </c>
      <c r="Q60" s="168">
        <v>131987336</v>
      </c>
      <c r="R60" s="121">
        <v>129736670</v>
      </c>
      <c r="S60" s="121">
        <v>129736670</v>
      </c>
      <c r="T60" s="121">
        <v>129736670</v>
      </c>
      <c r="U60" s="121">
        <v>129736670</v>
      </c>
      <c r="V60" s="227">
        <v>50921333</v>
      </c>
      <c r="W60" s="121">
        <v>50921333</v>
      </c>
      <c r="X60" s="121"/>
      <c r="Y60" s="121"/>
      <c r="Z60" s="121"/>
      <c r="AA60" s="121"/>
      <c r="AB60" s="121"/>
      <c r="AC60" s="121"/>
      <c r="AD60" s="121"/>
      <c r="AE60" s="121"/>
      <c r="AF60" s="240">
        <v>35328165</v>
      </c>
      <c r="AG60" s="196">
        <v>47281365</v>
      </c>
      <c r="AH60" s="196"/>
      <c r="AI60" s="292"/>
      <c r="AJ60" s="308"/>
      <c r="AK60" s="305"/>
      <c r="AL60" s="561"/>
      <c r="AM60" s="589"/>
      <c r="AN60" s="592"/>
      <c r="AO60" s="484"/>
      <c r="AP60" s="487"/>
    </row>
    <row r="61" spans="1:42" s="5" customFormat="1" ht="54.75" customHeight="1" x14ac:dyDescent="0.25">
      <c r="A61" s="481"/>
      <c r="B61" s="454"/>
      <c r="C61" s="457"/>
      <c r="D61" s="459"/>
      <c r="E61" s="464"/>
      <c r="F61" s="464"/>
      <c r="G61" s="45" t="s">
        <v>13</v>
      </c>
      <c r="H61" s="87">
        <f t="shared" ref="H61:L62" si="59">+H57+H59</f>
        <v>2500</v>
      </c>
      <c r="I61" s="87">
        <f t="shared" si="59"/>
        <v>366</v>
      </c>
      <c r="J61" s="87">
        <f t="shared" si="59"/>
        <v>366</v>
      </c>
      <c r="K61" s="87">
        <f t="shared" si="59"/>
        <v>366</v>
      </c>
      <c r="L61" s="87">
        <f t="shared" si="59"/>
        <v>950</v>
      </c>
      <c r="M61" s="87">
        <f t="shared" ref="M61:O61" si="60">+M57+M59</f>
        <v>950</v>
      </c>
      <c r="N61" s="87">
        <f t="shared" si="60"/>
        <v>950</v>
      </c>
      <c r="O61" s="87">
        <f t="shared" si="60"/>
        <v>950</v>
      </c>
      <c r="P61" s="121">
        <v>941</v>
      </c>
      <c r="Q61" s="148">
        <f t="shared" ref="Q61:Q62" si="61">+Q57+Q59</f>
        <v>1550</v>
      </c>
      <c r="R61" s="87">
        <v>1550</v>
      </c>
      <c r="S61" s="87">
        <v>1550</v>
      </c>
      <c r="T61" s="87">
        <v>1550</v>
      </c>
      <c r="U61" s="31">
        <v>1367</v>
      </c>
      <c r="V61" s="228">
        <f>+V57</f>
        <v>2217</v>
      </c>
      <c r="W61" s="87">
        <v>2217</v>
      </c>
      <c r="X61" s="87"/>
      <c r="Y61" s="87"/>
      <c r="Z61" s="31"/>
      <c r="AA61" s="31">
        <f t="shared" ref="AA61:AA62" si="62">+AA57+AA59</f>
        <v>2500</v>
      </c>
      <c r="AB61" s="87"/>
      <c r="AC61" s="87"/>
      <c r="AD61" s="87"/>
      <c r="AE61" s="31"/>
      <c r="AF61" s="241">
        <f>+AF57+AF59</f>
        <v>1467</v>
      </c>
      <c r="AG61" s="113">
        <v>1725</v>
      </c>
      <c r="AH61" s="113"/>
      <c r="AI61" s="294"/>
      <c r="AJ61" s="304"/>
      <c r="AK61" s="305"/>
      <c r="AL61" s="561"/>
      <c r="AM61" s="589"/>
      <c r="AN61" s="592"/>
      <c r="AO61" s="484"/>
      <c r="AP61" s="487"/>
    </row>
    <row r="62" spans="1:42" s="5" customFormat="1" ht="63.75" customHeight="1" thickBot="1" x14ac:dyDescent="0.3">
      <c r="A62" s="482"/>
      <c r="B62" s="455"/>
      <c r="C62" s="458"/>
      <c r="D62" s="459"/>
      <c r="E62" s="465"/>
      <c r="F62" s="464"/>
      <c r="G62" s="46" t="s">
        <v>14</v>
      </c>
      <c r="H62" s="116">
        <f t="shared" si="59"/>
        <v>3473459326</v>
      </c>
      <c r="I62" s="117">
        <f t="shared" si="59"/>
        <v>399000000</v>
      </c>
      <c r="J62" s="117">
        <f t="shared" si="59"/>
        <v>399000000</v>
      </c>
      <c r="K62" s="117">
        <f t="shared" si="59"/>
        <v>393582666</v>
      </c>
      <c r="L62" s="116">
        <f t="shared" si="59"/>
        <v>774157821</v>
      </c>
      <c r="M62" s="116">
        <f t="shared" ref="M62:O62" si="63">+M58+M60</f>
        <v>774157821</v>
      </c>
      <c r="N62" s="116">
        <f t="shared" si="63"/>
        <v>774157821</v>
      </c>
      <c r="O62" s="116">
        <f t="shared" si="63"/>
        <v>774157821</v>
      </c>
      <c r="P62" s="129">
        <f>+P58+P60</f>
        <v>760153761</v>
      </c>
      <c r="Q62" s="132">
        <f t="shared" si="61"/>
        <v>798907336</v>
      </c>
      <c r="R62" s="116">
        <v>826656670</v>
      </c>
      <c r="S62" s="116">
        <v>826656670</v>
      </c>
      <c r="T62" s="116">
        <v>786431670</v>
      </c>
      <c r="U62" s="124">
        <v>783061670</v>
      </c>
      <c r="V62" s="218">
        <f>+V58</f>
        <v>1032343660</v>
      </c>
      <c r="W62" s="116">
        <v>1032343660</v>
      </c>
      <c r="X62" s="116"/>
      <c r="Y62" s="116"/>
      <c r="Z62" s="124"/>
      <c r="AA62" s="218">
        <f t="shared" si="62"/>
        <v>670000000</v>
      </c>
      <c r="AB62" s="116"/>
      <c r="AC62" s="116"/>
      <c r="AD62" s="116"/>
      <c r="AE62" s="124"/>
      <c r="AF62" s="242">
        <f>+AF58+AF60</f>
        <v>965768365</v>
      </c>
      <c r="AG62" s="198">
        <v>1047664230</v>
      </c>
      <c r="AH62" s="198"/>
      <c r="AI62" s="295"/>
      <c r="AJ62" s="304"/>
      <c r="AK62" s="305"/>
      <c r="AL62" s="562"/>
      <c r="AM62" s="590"/>
      <c r="AN62" s="593"/>
      <c r="AO62" s="485"/>
      <c r="AP62" s="488"/>
    </row>
    <row r="63" spans="1:42" s="5" customFormat="1" ht="63.75" customHeight="1" x14ac:dyDescent="0.25">
      <c r="A63" s="480" t="s">
        <v>148</v>
      </c>
      <c r="B63" s="453">
        <v>10</v>
      </c>
      <c r="C63" s="456" t="s">
        <v>184</v>
      </c>
      <c r="D63" s="459" t="s">
        <v>130</v>
      </c>
      <c r="E63" s="463" t="s">
        <v>146</v>
      </c>
      <c r="F63" s="464"/>
      <c r="G63" s="48" t="s">
        <v>9</v>
      </c>
      <c r="H63" s="26">
        <v>100</v>
      </c>
      <c r="I63" s="79">
        <v>20</v>
      </c>
      <c r="J63" s="79">
        <v>20</v>
      </c>
      <c r="K63" s="79" t="s">
        <v>171</v>
      </c>
      <c r="L63" s="79">
        <v>62.6</v>
      </c>
      <c r="M63" s="79">
        <v>62.6</v>
      </c>
      <c r="N63" s="79">
        <v>62.6</v>
      </c>
      <c r="O63" s="26">
        <v>62.6</v>
      </c>
      <c r="P63" s="149">
        <v>62.6</v>
      </c>
      <c r="Q63" s="141">
        <v>0.7</v>
      </c>
      <c r="R63" s="26">
        <v>0.7</v>
      </c>
      <c r="S63" s="26">
        <v>0.7</v>
      </c>
      <c r="T63" s="26">
        <v>0.7</v>
      </c>
      <c r="U63" s="26">
        <v>0.7</v>
      </c>
      <c r="V63" s="222">
        <v>0</v>
      </c>
      <c r="W63" s="26">
        <v>0</v>
      </c>
      <c r="X63" s="26"/>
      <c r="Y63" s="26"/>
      <c r="Z63" s="26"/>
      <c r="AA63" s="222">
        <v>0</v>
      </c>
      <c r="AB63" s="26"/>
      <c r="AC63" s="26"/>
      <c r="AD63" s="26"/>
      <c r="AE63" s="26"/>
      <c r="AF63" s="247">
        <v>0</v>
      </c>
      <c r="AG63" s="114"/>
      <c r="AH63" s="114"/>
      <c r="AI63" s="298"/>
      <c r="AJ63" s="304">
        <v>0</v>
      </c>
      <c r="AK63" s="305"/>
      <c r="AL63" s="503"/>
      <c r="AM63" s="505"/>
      <c r="AN63" s="508"/>
      <c r="AO63" s="511"/>
      <c r="AP63" s="514"/>
    </row>
    <row r="64" spans="1:42" s="5" customFormat="1" ht="66.75" customHeight="1" x14ac:dyDescent="0.25">
      <c r="A64" s="481"/>
      <c r="B64" s="454"/>
      <c r="C64" s="457"/>
      <c r="D64" s="459"/>
      <c r="E64" s="464"/>
      <c r="F64" s="464"/>
      <c r="G64" s="45" t="s">
        <v>10</v>
      </c>
      <c r="H64" s="116">
        <f>K64+P64+U64+V64+AA64</f>
        <v>238858333</v>
      </c>
      <c r="I64" s="117">
        <v>139733333</v>
      </c>
      <c r="J64" s="117">
        <v>139733333</v>
      </c>
      <c r="K64" s="117">
        <v>139733333</v>
      </c>
      <c r="L64" s="116">
        <v>70330000</v>
      </c>
      <c r="M64" s="116">
        <v>70330000</v>
      </c>
      <c r="N64" s="116">
        <v>70330000</v>
      </c>
      <c r="O64" s="171">
        <v>70330000</v>
      </c>
      <c r="P64" s="119">
        <v>62215000</v>
      </c>
      <c r="Q64" s="127">
        <v>56805000</v>
      </c>
      <c r="R64" s="116">
        <v>43210000</v>
      </c>
      <c r="S64" s="116">
        <v>43210000</v>
      </c>
      <c r="T64" s="116">
        <v>36910000</v>
      </c>
      <c r="U64" s="116">
        <v>36910000</v>
      </c>
      <c r="V64" s="225">
        <v>0</v>
      </c>
      <c r="W64" s="116">
        <v>0</v>
      </c>
      <c r="X64" s="116"/>
      <c r="Y64" s="116"/>
      <c r="Z64" s="116"/>
      <c r="AA64" s="225">
        <v>0</v>
      </c>
      <c r="AB64" s="116"/>
      <c r="AC64" s="116"/>
      <c r="AD64" s="116"/>
      <c r="AE64" s="116"/>
      <c r="AF64" s="248">
        <v>0</v>
      </c>
      <c r="AG64" s="196"/>
      <c r="AH64" s="196"/>
      <c r="AI64" s="292"/>
      <c r="AJ64" s="304">
        <v>0</v>
      </c>
      <c r="AK64" s="305">
        <v>0.92949999999999999</v>
      </c>
      <c r="AL64" s="503"/>
      <c r="AM64" s="506"/>
      <c r="AN64" s="509"/>
      <c r="AO64" s="512"/>
      <c r="AP64" s="515"/>
    </row>
    <row r="65" spans="1:42" s="5" customFormat="1" ht="53.25" customHeight="1" x14ac:dyDescent="0.25">
      <c r="A65" s="481"/>
      <c r="B65" s="454"/>
      <c r="C65" s="457"/>
      <c r="D65" s="459"/>
      <c r="E65" s="464"/>
      <c r="F65" s="464"/>
      <c r="G65" s="45" t="s">
        <v>11</v>
      </c>
      <c r="H65" s="121"/>
      <c r="I65" s="162"/>
      <c r="J65" s="162"/>
      <c r="K65" s="162"/>
      <c r="L65" s="121"/>
      <c r="M65" s="121"/>
      <c r="N65" s="121"/>
      <c r="O65" s="150"/>
      <c r="P65" s="151"/>
      <c r="Q65" s="142"/>
      <c r="R65" s="142"/>
      <c r="S65" s="142"/>
      <c r="T65" s="142"/>
      <c r="U65" s="142"/>
      <c r="V65" s="142"/>
      <c r="W65" s="142"/>
      <c r="X65" s="142"/>
      <c r="Y65" s="142"/>
      <c r="Z65" s="142"/>
      <c r="AA65" s="142"/>
      <c r="AB65" s="142"/>
      <c r="AC65" s="142"/>
      <c r="AD65" s="142"/>
      <c r="AE65" s="142"/>
      <c r="AF65" s="239"/>
      <c r="AG65" s="197"/>
      <c r="AH65" s="197"/>
      <c r="AI65" s="293"/>
      <c r="AJ65" s="306"/>
      <c r="AK65" s="310"/>
      <c r="AL65" s="503"/>
      <c r="AM65" s="506"/>
      <c r="AN65" s="509"/>
      <c r="AO65" s="512"/>
      <c r="AP65" s="515"/>
    </row>
    <row r="66" spans="1:42" s="5" customFormat="1" ht="62.25" customHeight="1" x14ac:dyDescent="0.25">
      <c r="A66" s="481"/>
      <c r="B66" s="454"/>
      <c r="C66" s="457"/>
      <c r="D66" s="459"/>
      <c r="E66" s="464"/>
      <c r="F66" s="464"/>
      <c r="G66" s="45" t="s">
        <v>12</v>
      </c>
      <c r="H66" s="121"/>
      <c r="I66" s="162"/>
      <c r="J66" s="162"/>
      <c r="K66" s="162"/>
      <c r="L66" s="166">
        <v>47730000</v>
      </c>
      <c r="M66" s="166">
        <v>47730000</v>
      </c>
      <c r="N66" s="166">
        <v>47730000</v>
      </c>
      <c r="O66" s="127">
        <v>47730000</v>
      </c>
      <c r="P66" s="128">
        <v>47730000</v>
      </c>
      <c r="Q66" s="168">
        <v>18652667</v>
      </c>
      <c r="R66" s="121">
        <v>18652667</v>
      </c>
      <c r="S66" s="121">
        <v>18652667</v>
      </c>
      <c r="T66" s="121">
        <v>18652667</v>
      </c>
      <c r="U66" s="121">
        <v>18652667</v>
      </c>
      <c r="V66" s="218">
        <v>2100000</v>
      </c>
      <c r="W66" s="121">
        <v>2100000</v>
      </c>
      <c r="X66" s="121"/>
      <c r="Y66" s="121"/>
      <c r="Z66" s="121"/>
      <c r="AA66" s="121"/>
      <c r="AB66" s="121"/>
      <c r="AC66" s="121"/>
      <c r="AD66" s="121"/>
      <c r="AE66" s="121"/>
      <c r="AF66" s="240">
        <v>2100000</v>
      </c>
      <c r="AG66" s="200">
        <v>2100000</v>
      </c>
      <c r="AH66" s="200"/>
      <c r="AI66" s="299"/>
      <c r="AJ66" s="308"/>
      <c r="AK66" s="310"/>
      <c r="AL66" s="503"/>
      <c r="AM66" s="506"/>
      <c r="AN66" s="509"/>
      <c r="AO66" s="512"/>
      <c r="AP66" s="515"/>
    </row>
    <row r="67" spans="1:42" s="5" customFormat="1" ht="54.75" customHeight="1" x14ac:dyDescent="0.25">
      <c r="A67" s="481"/>
      <c r="B67" s="454"/>
      <c r="C67" s="457"/>
      <c r="D67" s="459"/>
      <c r="E67" s="464"/>
      <c r="F67" s="464"/>
      <c r="G67" s="45" t="s">
        <v>13</v>
      </c>
      <c r="H67" s="87">
        <f t="shared" ref="H67:L68" si="64">+H63+H65</f>
        <v>100</v>
      </c>
      <c r="I67" s="87">
        <f t="shared" si="64"/>
        <v>20</v>
      </c>
      <c r="J67" s="87">
        <f t="shared" si="64"/>
        <v>20</v>
      </c>
      <c r="K67" s="87">
        <v>17.399999999999999</v>
      </c>
      <c r="L67" s="87">
        <f t="shared" si="64"/>
        <v>62.6</v>
      </c>
      <c r="M67" s="87">
        <f t="shared" ref="M67:N67" si="65">+M63+M65</f>
        <v>62.6</v>
      </c>
      <c r="N67" s="87">
        <f t="shared" si="65"/>
        <v>62.6</v>
      </c>
      <c r="O67" s="152">
        <f>+O65+O63</f>
        <v>62.6</v>
      </c>
      <c r="P67" s="153">
        <f>+P63+P65</f>
        <v>62.6</v>
      </c>
      <c r="Q67" s="154">
        <f t="shared" ref="Q67:Q68" si="66">+Q63+Q65</f>
        <v>0.7</v>
      </c>
      <c r="R67" s="87">
        <v>0.7</v>
      </c>
      <c r="S67" s="87">
        <v>0.7</v>
      </c>
      <c r="T67" s="87">
        <v>0.7</v>
      </c>
      <c r="U67" s="31">
        <v>0.7</v>
      </c>
      <c r="V67" s="92">
        <f t="shared" ref="V67:V68" si="67">+V63+V65</f>
        <v>0</v>
      </c>
      <c r="W67" s="87">
        <v>0</v>
      </c>
      <c r="X67" s="87"/>
      <c r="Y67" s="87"/>
      <c r="Z67" s="31"/>
      <c r="AA67" s="87">
        <f t="shared" ref="AA67:AA68" si="68">+AA63+AA65</f>
        <v>0</v>
      </c>
      <c r="AB67" s="87"/>
      <c r="AC67" s="87"/>
      <c r="AD67" s="87"/>
      <c r="AE67" s="31"/>
      <c r="AF67" s="241">
        <f>+AF63+AF65</f>
        <v>0</v>
      </c>
      <c r="AG67" s="113"/>
      <c r="AH67" s="113"/>
      <c r="AI67" s="294"/>
      <c r="AJ67" s="304"/>
      <c r="AK67" s="305"/>
      <c r="AL67" s="503"/>
      <c r="AM67" s="506"/>
      <c r="AN67" s="509"/>
      <c r="AO67" s="512"/>
      <c r="AP67" s="515"/>
    </row>
    <row r="68" spans="1:42" s="5" customFormat="1" ht="63.75" customHeight="1" thickBot="1" x14ac:dyDescent="0.3">
      <c r="A68" s="481"/>
      <c r="B68" s="455"/>
      <c r="C68" s="458"/>
      <c r="D68" s="459"/>
      <c r="E68" s="464"/>
      <c r="F68" s="464"/>
      <c r="G68" s="46" t="s">
        <v>14</v>
      </c>
      <c r="H68" s="116">
        <f t="shared" si="64"/>
        <v>238858333</v>
      </c>
      <c r="I68" s="117">
        <v>19733333</v>
      </c>
      <c r="J68" s="117">
        <v>19733333</v>
      </c>
      <c r="K68" s="117">
        <v>19733333</v>
      </c>
      <c r="L68" s="116">
        <f t="shared" si="64"/>
        <v>118060000</v>
      </c>
      <c r="M68" s="116">
        <f t="shared" ref="M68:N68" si="69">+M64+M66</f>
        <v>118060000</v>
      </c>
      <c r="N68" s="116">
        <f t="shared" si="69"/>
        <v>118060000</v>
      </c>
      <c r="O68" s="138">
        <f>+O64+O66</f>
        <v>118060000</v>
      </c>
      <c r="P68" s="138">
        <f>+P64+P66</f>
        <v>109945000</v>
      </c>
      <c r="Q68" s="138">
        <f t="shared" si="66"/>
        <v>75457667</v>
      </c>
      <c r="R68" s="116">
        <v>61862667</v>
      </c>
      <c r="S68" s="116">
        <v>61862667</v>
      </c>
      <c r="T68" s="116">
        <v>55562667</v>
      </c>
      <c r="U68" s="124">
        <v>55562667</v>
      </c>
      <c r="V68" s="218">
        <f t="shared" si="67"/>
        <v>2100000</v>
      </c>
      <c r="W68" s="116">
        <v>2100000</v>
      </c>
      <c r="X68" s="116"/>
      <c r="Y68" s="116"/>
      <c r="Z68" s="124"/>
      <c r="AA68" s="218">
        <f t="shared" si="68"/>
        <v>0</v>
      </c>
      <c r="AB68" s="116"/>
      <c r="AC68" s="116"/>
      <c r="AD68" s="116"/>
      <c r="AE68" s="124"/>
      <c r="AF68" s="242">
        <f>+AF64+AF66</f>
        <v>2100000</v>
      </c>
      <c r="AG68" s="201">
        <v>2100000</v>
      </c>
      <c r="AH68" s="201"/>
      <c r="AI68" s="300"/>
      <c r="AJ68" s="304"/>
      <c r="AK68" s="305"/>
      <c r="AL68" s="504"/>
      <c r="AM68" s="507"/>
      <c r="AN68" s="510"/>
      <c r="AO68" s="513"/>
      <c r="AP68" s="516"/>
    </row>
    <row r="69" spans="1:42" s="5" customFormat="1" ht="63.75" customHeight="1" x14ac:dyDescent="0.25">
      <c r="A69" s="481"/>
      <c r="B69" s="453">
        <v>13</v>
      </c>
      <c r="C69" s="456" t="s">
        <v>185</v>
      </c>
      <c r="D69" s="459" t="s">
        <v>130</v>
      </c>
      <c r="E69" s="464"/>
      <c r="F69" s="464"/>
      <c r="G69" s="48" t="s">
        <v>9</v>
      </c>
      <c r="H69" s="26">
        <v>100</v>
      </c>
      <c r="I69" s="79">
        <v>0</v>
      </c>
      <c r="J69" s="79">
        <v>0</v>
      </c>
      <c r="K69" s="79">
        <v>0</v>
      </c>
      <c r="L69" s="26">
        <v>40</v>
      </c>
      <c r="M69" s="26">
        <v>40</v>
      </c>
      <c r="N69" s="26">
        <v>40</v>
      </c>
      <c r="O69" s="26">
        <v>40</v>
      </c>
      <c r="P69" s="26">
        <v>10</v>
      </c>
      <c r="Q69" s="137">
        <v>45</v>
      </c>
      <c r="R69" s="26">
        <v>45</v>
      </c>
      <c r="S69" s="26">
        <v>45</v>
      </c>
      <c r="T69" s="26">
        <v>45</v>
      </c>
      <c r="U69" s="26">
        <v>23.5</v>
      </c>
      <c r="V69" s="26">
        <v>0</v>
      </c>
      <c r="W69" s="26">
        <v>0</v>
      </c>
      <c r="X69" s="26"/>
      <c r="Y69" s="26"/>
      <c r="Z69" s="26"/>
      <c r="AA69" s="26">
        <v>0</v>
      </c>
      <c r="AB69" s="26"/>
      <c r="AC69" s="26"/>
      <c r="AD69" s="26"/>
      <c r="AE69" s="26"/>
      <c r="AF69" s="247">
        <v>0</v>
      </c>
      <c r="AG69" s="114"/>
      <c r="AH69" s="114"/>
      <c r="AI69" s="298"/>
      <c r="AJ69" s="304">
        <f>AI69/T69</f>
        <v>0</v>
      </c>
      <c r="AK69" s="305"/>
      <c r="AL69" s="451"/>
      <c r="AM69" s="444"/>
      <c r="AN69" s="447"/>
      <c r="AO69" s="450"/>
      <c r="AP69" s="447"/>
    </row>
    <row r="70" spans="1:42" s="5" customFormat="1" ht="66.75" customHeight="1" x14ac:dyDescent="0.25">
      <c r="A70" s="481"/>
      <c r="B70" s="454"/>
      <c r="C70" s="457"/>
      <c r="D70" s="459"/>
      <c r="E70" s="464"/>
      <c r="F70" s="464"/>
      <c r="G70" s="45" t="s">
        <v>10</v>
      </c>
      <c r="H70" s="116">
        <f>K70+P70+U70+V70+AA70</f>
        <v>94500000</v>
      </c>
      <c r="I70" s="117">
        <v>0</v>
      </c>
      <c r="J70" s="117">
        <v>0</v>
      </c>
      <c r="K70" s="117">
        <v>0</v>
      </c>
      <c r="L70" s="116">
        <v>63000000</v>
      </c>
      <c r="M70" s="116">
        <v>63000000</v>
      </c>
      <c r="N70" s="116">
        <v>63000000</v>
      </c>
      <c r="O70" s="116">
        <v>63000000</v>
      </c>
      <c r="P70" s="171">
        <v>63000000</v>
      </c>
      <c r="Q70" s="127">
        <v>69300000</v>
      </c>
      <c r="R70" s="116">
        <v>31500000</v>
      </c>
      <c r="S70" s="116">
        <v>31500000</v>
      </c>
      <c r="T70" s="116">
        <v>31500000</v>
      </c>
      <c r="U70" s="116">
        <v>31500000</v>
      </c>
      <c r="V70" s="218">
        <v>0</v>
      </c>
      <c r="W70" s="116">
        <v>0</v>
      </c>
      <c r="X70" s="116"/>
      <c r="Y70" s="116"/>
      <c r="Z70" s="116"/>
      <c r="AA70" s="225">
        <v>0</v>
      </c>
      <c r="AB70" s="116"/>
      <c r="AC70" s="116"/>
      <c r="AD70" s="116"/>
      <c r="AE70" s="116"/>
      <c r="AF70" s="248"/>
      <c r="AG70" s="196"/>
      <c r="AH70" s="196"/>
      <c r="AI70" s="292"/>
      <c r="AJ70" s="304">
        <f>AI70/T70</f>
        <v>0</v>
      </c>
      <c r="AK70" s="305">
        <f>+(K70+P70+U70+AF70)/H70</f>
        <v>1</v>
      </c>
      <c r="AL70" s="451"/>
      <c r="AM70" s="445"/>
      <c r="AN70" s="448"/>
      <c r="AO70" s="451"/>
      <c r="AP70" s="448"/>
    </row>
    <row r="71" spans="1:42" s="5" customFormat="1" ht="53.25" customHeight="1" x14ac:dyDescent="0.25">
      <c r="A71" s="481"/>
      <c r="B71" s="454"/>
      <c r="C71" s="457"/>
      <c r="D71" s="459"/>
      <c r="E71" s="464"/>
      <c r="F71" s="464"/>
      <c r="G71" s="45" t="s">
        <v>11</v>
      </c>
      <c r="H71" s="121"/>
      <c r="I71" s="162"/>
      <c r="J71" s="162"/>
      <c r="K71" s="162"/>
      <c r="L71" s="121"/>
      <c r="M71" s="121"/>
      <c r="N71" s="121"/>
      <c r="O71" s="121"/>
      <c r="P71" s="142"/>
      <c r="Q71" s="142"/>
      <c r="R71" s="142"/>
      <c r="S71" s="142"/>
      <c r="T71" s="142"/>
      <c r="U71" s="142"/>
      <c r="V71" s="142"/>
      <c r="W71" s="142"/>
      <c r="X71" s="142"/>
      <c r="Y71" s="142"/>
      <c r="Z71" s="142"/>
      <c r="AA71" s="142"/>
      <c r="AB71" s="142"/>
      <c r="AC71" s="142"/>
      <c r="AD71" s="142"/>
      <c r="AE71" s="142"/>
      <c r="AF71" s="249"/>
      <c r="AG71" s="199"/>
      <c r="AH71" s="199"/>
      <c r="AI71" s="296"/>
      <c r="AJ71" s="306"/>
      <c r="AK71" s="310"/>
      <c r="AL71" s="451"/>
      <c r="AM71" s="445"/>
      <c r="AN71" s="448"/>
      <c r="AO71" s="451"/>
      <c r="AP71" s="448"/>
    </row>
    <row r="72" spans="1:42" s="5" customFormat="1" ht="62.25" customHeight="1" x14ac:dyDescent="0.25">
      <c r="A72" s="481"/>
      <c r="B72" s="454"/>
      <c r="C72" s="457"/>
      <c r="D72" s="459"/>
      <c r="E72" s="464"/>
      <c r="F72" s="464"/>
      <c r="G72" s="45" t="s">
        <v>12</v>
      </c>
      <c r="H72" s="121"/>
      <c r="I72" s="162"/>
      <c r="J72" s="162"/>
      <c r="K72" s="162"/>
      <c r="L72" s="121"/>
      <c r="M72" s="121"/>
      <c r="N72" s="121"/>
      <c r="O72" s="121"/>
      <c r="P72" s="142"/>
      <c r="Q72" s="168">
        <v>4200000</v>
      </c>
      <c r="R72" s="121">
        <v>4200000</v>
      </c>
      <c r="S72" s="121">
        <v>4200000</v>
      </c>
      <c r="T72" s="121">
        <v>4200000</v>
      </c>
      <c r="U72" s="121">
        <v>4200000</v>
      </c>
      <c r="V72" s="121"/>
      <c r="W72" s="121"/>
      <c r="X72" s="121"/>
      <c r="Y72" s="121"/>
      <c r="Z72" s="121"/>
      <c r="AA72" s="121"/>
      <c r="AB72" s="121"/>
      <c r="AC72" s="121"/>
      <c r="AD72" s="121"/>
      <c r="AE72" s="121"/>
      <c r="AF72" s="248"/>
      <c r="AG72" s="202"/>
      <c r="AH72" s="202"/>
      <c r="AI72" s="301"/>
      <c r="AJ72" s="308"/>
      <c r="AK72" s="310"/>
      <c r="AL72" s="451"/>
      <c r="AM72" s="445"/>
      <c r="AN72" s="448"/>
      <c r="AO72" s="451"/>
      <c r="AP72" s="448"/>
    </row>
    <row r="73" spans="1:42" s="5" customFormat="1" ht="54.75" customHeight="1" x14ac:dyDescent="0.25">
      <c r="A73" s="481"/>
      <c r="B73" s="454"/>
      <c r="C73" s="457"/>
      <c r="D73" s="459"/>
      <c r="E73" s="464"/>
      <c r="F73" s="464"/>
      <c r="G73" s="45" t="s">
        <v>13</v>
      </c>
      <c r="H73" s="87">
        <f t="shared" ref="H73:L74" si="70">+H69+H71</f>
        <v>100</v>
      </c>
      <c r="I73" s="87">
        <f t="shared" si="70"/>
        <v>0</v>
      </c>
      <c r="J73" s="87">
        <f t="shared" si="70"/>
        <v>0</v>
      </c>
      <c r="K73" s="87">
        <f t="shared" si="70"/>
        <v>0</v>
      </c>
      <c r="L73" s="87">
        <f t="shared" si="70"/>
        <v>40</v>
      </c>
      <c r="M73" s="87">
        <f t="shared" ref="M73:O73" si="71">+M69+M71</f>
        <v>40</v>
      </c>
      <c r="N73" s="87">
        <f t="shared" si="71"/>
        <v>40</v>
      </c>
      <c r="O73" s="87">
        <f t="shared" si="71"/>
        <v>40</v>
      </c>
      <c r="P73" s="131">
        <v>10</v>
      </c>
      <c r="Q73" s="131">
        <v>45</v>
      </c>
      <c r="R73" s="87">
        <v>45</v>
      </c>
      <c r="S73" s="87">
        <v>45</v>
      </c>
      <c r="T73" s="87">
        <v>45</v>
      </c>
      <c r="U73" s="31">
        <v>23.5</v>
      </c>
      <c r="V73" s="87">
        <f t="shared" ref="V73:V74" si="72">+V69+V71</f>
        <v>0</v>
      </c>
      <c r="W73" s="87">
        <v>0</v>
      </c>
      <c r="X73" s="87"/>
      <c r="Y73" s="87"/>
      <c r="Z73" s="31"/>
      <c r="AA73" s="87">
        <f t="shared" ref="AA73:AA74" si="73">+AA69+AA71</f>
        <v>0</v>
      </c>
      <c r="AB73" s="87"/>
      <c r="AC73" s="87"/>
      <c r="AD73" s="87"/>
      <c r="AE73" s="31"/>
      <c r="AF73" s="250">
        <f>+AF69+AF71</f>
        <v>0</v>
      </c>
      <c r="AG73" s="113"/>
      <c r="AH73" s="113"/>
      <c r="AI73" s="294"/>
      <c r="AJ73" s="304"/>
      <c r="AK73" s="305"/>
      <c r="AL73" s="451"/>
      <c r="AM73" s="445"/>
      <c r="AN73" s="448"/>
      <c r="AO73" s="451"/>
      <c r="AP73" s="448"/>
    </row>
    <row r="74" spans="1:42" s="5" customFormat="1" ht="63.75" customHeight="1" thickBot="1" x14ac:dyDescent="0.3">
      <c r="A74" s="481"/>
      <c r="B74" s="455"/>
      <c r="C74" s="458"/>
      <c r="D74" s="459"/>
      <c r="E74" s="465"/>
      <c r="F74" s="464"/>
      <c r="G74" s="46" t="s">
        <v>14</v>
      </c>
      <c r="H74" s="116">
        <f t="shared" si="70"/>
        <v>94500000</v>
      </c>
      <c r="I74" s="117">
        <f t="shared" si="70"/>
        <v>0</v>
      </c>
      <c r="J74" s="117">
        <f t="shared" si="70"/>
        <v>0</v>
      </c>
      <c r="K74" s="117">
        <f t="shared" si="70"/>
        <v>0</v>
      </c>
      <c r="L74" s="116">
        <f t="shared" si="70"/>
        <v>63000000</v>
      </c>
      <c r="M74" s="116">
        <f t="shared" ref="M74:O74" si="74">+M70+M72</f>
        <v>63000000</v>
      </c>
      <c r="N74" s="116">
        <f t="shared" si="74"/>
        <v>63000000</v>
      </c>
      <c r="O74" s="116">
        <f t="shared" si="74"/>
        <v>63000000</v>
      </c>
      <c r="P74" s="138">
        <f>+P70+P72</f>
        <v>63000000</v>
      </c>
      <c r="Q74" s="138">
        <f>+Q70+Q72</f>
        <v>73500000</v>
      </c>
      <c r="R74" s="116">
        <v>35700000</v>
      </c>
      <c r="S74" s="116">
        <v>35700000</v>
      </c>
      <c r="T74" s="116">
        <v>35700000</v>
      </c>
      <c r="U74" s="124">
        <v>35700000</v>
      </c>
      <c r="V74" s="218">
        <f t="shared" si="72"/>
        <v>0</v>
      </c>
      <c r="W74" s="116">
        <v>0</v>
      </c>
      <c r="X74" s="116"/>
      <c r="Y74" s="116"/>
      <c r="Z74" s="124"/>
      <c r="AA74" s="218">
        <f t="shared" si="73"/>
        <v>0</v>
      </c>
      <c r="AB74" s="116"/>
      <c r="AC74" s="116"/>
      <c r="AD74" s="116"/>
      <c r="AE74" s="124"/>
      <c r="AF74" s="251">
        <f>+AF70+AF72</f>
        <v>0</v>
      </c>
      <c r="AG74" s="201"/>
      <c r="AH74" s="201"/>
      <c r="AI74" s="300"/>
      <c r="AJ74" s="304"/>
      <c r="AK74" s="305"/>
      <c r="AL74" s="452"/>
      <c r="AM74" s="446"/>
      <c r="AN74" s="449"/>
      <c r="AO74" s="452"/>
      <c r="AP74" s="449"/>
    </row>
    <row r="75" spans="1:42" s="5" customFormat="1" ht="63.75" customHeight="1" x14ac:dyDescent="0.25">
      <c r="A75" s="481"/>
      <c r="B75" s="453">
        <v>11</v>
      </c>
      <c r="C75" s="456" t="s">
        <v>186</v>
      </c>
      <c r="D75" s="459" t="s">
        <v>121</v>
      </c>
      <c r="E75" s="495" t="s">
        <v>147</v>
      </c>
      <c r="F75" s="464"/>
      <c r="G75" s="48" t="s">
        <v>9</v>
      </c>
      <c r="H75" s="26">
        <v>100</v>
      </c>
      <c r="I75" s="79">
        <v>100</v>
      </c>
      <c r="J75" s="79">
        <v>100</v>
      </c>
      <c r="K75" s="79">
        <v>100</v>
      </c>
      <c r="L75" s="26">
        <v>100</v>
      </c>
      <c r="M75" s="26">
        <v>100</v>
      </c>
      <c r="N75" s="26">
        <v>100</v>
      </c>
      <c r="O75" s="156">
        <v>1</v>
      </c>
      <c r="P75" s="157">
        <v>1</v>
      </c>
      <c r="Q75" s="141">
        <v>1</v>
      </c>
      <c r="R75" s="26">
        <v>1</v>
      </c>
      <c r="S75" s="26">
        <v>1</v>
      </c>
      <c r="T75" s="26">
        <v>1</v>
      </c>
      <c r="U75" s="26">
        <v>1</v>
      </c>
      <c r="V75" s="222">
        <v>1</v>
      </c>
      <c r="W75" s="222">
        <v>1</v>
      </c>
      <c r="X75" s="26"/>
      <c r="Y75" s="26"/>
      <c r="Z75" s="26"/>
      <c r="AA75" s="222">
        <v>1</v>
      </c>
      <c r="AB75" s="26"/>
      <c r="AC75" s="26"/>
      <c r="AD75" s="26"/>
      <c r="AE75" s="26"/>
      <c r="AF75" s="252">
        <v>1</v>
      </c>
      <c r="AG75" s="405">
        <v>1</v>
      </c>
      <c r="AH75" s="114"/>
      <c r="AI75" s="298"/>
      <c r="AJ75" s="304">
        <f>AG75/W75</f>
        <v>1</v>
      </c>
      <c r="AK75" s="305"/>
      <c r="AL75" s="483" t="s">
        <v>245</v>
      </c>
      <c r="AM75" s="483" t="s">
        <v>213</v>
      </c>
      <c r="AN75" s="486" t="s">
        <v>199</v>
      </c>
      <c r="AO75" s="489" t="s">
        <v>142</v>
      </c>
      <c r="AP75" s="492" t="s">
        <v>141</v>
      </c>
    </row>
    <row r="76" spans="1:42" s="5" customFormat="1" ht="66.75" customHeight="1" x14ac:dyDescent="0.25">
      <c r="A76" s="481"/>
      <c r="B76" s="454"/>
      <c r="C76" s="457"/>
      <c r="D76" s="459"/>
      <c r="E76" s="459"/>
      <c r="F76" s="464"/>
      <c r="G76" s="45" t="s">
        <v>10</v>
      </c>
      <c r="H76" s="116">
        <f>K76+P76+U76+W76+AA76</f>
        <v>1785606900</v>
      </c>
      <c r="I76" s="117">
        <v>133530000</v>
      </c>
      <c r="J76" s="117">
        <v>133530000</v>
      </c>
      <c r="K76" s="117">
        <v>133530000</v>
      </c>
      <c r="L76" s="116">
        <v>382253152</v>
      </c>
      <c r="M76" s="116">
        <v>382253152</v>
      </c>
      <c r="N76" s="116">
        <v>382253152</v>
      </c>
      <c r="O76" s="155">
        <v>382253152</v>
      </c>
      <c r="P76" s="118">
        <v>380350000</v>
      </c>
      <c r="Q76" s="155">
        <v>370469000</v>
      </c>
      <c r="R76" s="116">
        <v>391864000</v>
      </c>
      <c r="S76" s="116">
        <v>691864000</v>
      </c>
      <c r="T76" s="116">
        <v>705520000</v>
      </c>
      <c r="U76" s="116">
        <v>374389800</v>
      </c>
      <c r="V76" s="31">
        <v>597337100</v>
      </c>
      <c r="W76" s="31">
        <v>597337100</v>
      </c>
      <c r="X76" s="116"/>
      <c r="Y76" s="116"/>
      <c r="Z76" s="116"/>
      <c r="AA76" s="218">
        <f>230700000+69300000</f>
        <v>300000000</v>
      </c>
      <c r="AB76" s="116"/>
      <c r="AC76" s="116"/>
      <c r="AD76" s="116"/>
      <c r="AE76" s="116"/>
      <c r="AF76" s="240">
        <v>353918300</v>
      </c>
      <c r="AG76" s="196">
        <v>485918300</v>
      </c>
      <c r="AH76" s="196"/>
      <c r="AI76" s="292"/>
      <c r="AJ76" s="304">
        <f>AG76/W76</f>
        <v>0.81347416726669075</v>
      </c>
      <c r="AK76" s="305">
        <f>+(K76+P76+U76+AG76)/H76</f>
        <v>0.76959161616142946</v>
      </c>
      <c r="AL76" s="484"/>
      <c r="AM76" s="484"/>
      <c r="AN76" s="487"/>
      <c r="AO76" s="490"/>
      <c r="AP76" s="493"/>
    </row>
    <row r="77" spans="1:42" s="5" customFormat="1" ht="53.25" customHeight="1" x14ac:dyDescent="0.25">
      <c r="A77" s="481"/>
      <c r="B77" s="454"/>
      <c r="C77" s="457"/>
      <c r="D77" s="459"/>
      <c r="E77" s="459"/>
      <c r="F77" s="464"/>
      <c r="G77" s="45" t="s">
        <v>11</v>
      </c>
      <c r="H77" s="121"/>
      <c r="I77" s="162"/>
      <c r="J77" s="162"/>
      <c r="K77" s="162"/>
      <c r="L77" s="121"/>
      <c r="M77" s="121"/>
      <c r="N77" s="121"/>
      <c r="O77" s="142"/>
      <c r="P77" s="163"/>
      <c r="Q77" s="142"/>
      <c r="R77" s="142"/>
      <c r="S77" s="142"/>
      <c r="T77" s="142"/>
      <c r="U77" s="142"/>
      <c r="V77" s="142"/>
      <c r="W77" s="142"/>
      <c r="X77" s="142"/>
      <c r="Y77" s="142"/>
      <c r="Z77" s="142"/>
      <c r="AA77" s="142"/>
      <c r="AB77" s="142"/>
      <c r="AC77" s="142"/>
      <c r="AD77" s="142"/>
      <c r="AE77" s="142"/>
      <c r="AF77" s="239"/>
      <c r="AG77" s="199"/>
      <c r="AH77" s="199"/>
      <c r="AI77" s="296"/>
      <c r="AJ77" s="306"/>
      <c r="AK77" s="310"/>
      <c r="AL77" s="484"/>
      <c r="AM77" s="484"/>
      <c r="AN77" s="487"/>
      <c r="AO77" s="490"/>
      <c r="AP77" s="493"/>
    </row>
    <row r="78" spans="1:42" s="5" customFormat="1" ht="62.25" customHeight="1" x14ac:dyDescent="0.25">
      <c r="A78" s="481"/>
      <c r="B78" s="454"/>
      <c r="C78" s="457"/>
      <c r="D78" s="459"/>
      <c r="E78" s="459"/>
      <c r="F78" s="464"/>
      <c r="G78" s="45" t="s">
        <v>12</v>
      </c>
      <c r="H78" s="121"/>
      <c r="I78" s="162"/>
      <c r="J78" s="162"/>
      <c r="K78" s="162"/>
      <c r="L78" s="166">
        <v>6183333</v>
      </c>
      <c r="M78" s="166">
        <v>6183333</v>
      </c>
      <c r="N78" s="166">
        <v>6183333</v>
      </c>
      <c r="O78" s="155">
        <v>6183333</v>
      </c>
      <c r="P78" s="128">
        <v>6183333</v>
      </c>
      <c r="Q78" s="168">
        <v>64379002</v>
      </c>
      <c r="R78" s="121">
        <v>64379002</v>
      </c>
      <c r="S78" s="121">
        <v>64379002</v>
      </c>
      <c r="T78" s="121">
        <v>64379002</v>
      </c>
      <c r="U78" s="121">
        <v>64379002</v>
      </c>
      <c r="V78" s="229">
        <v>56803000</v>
      </c>
      <c r="W78" s="229">
        <v>56803000</v>
      </c>
      <c r="X78" s="121"/>
      <c r="Y78" s="121"/>
      <c r="Z78" s="121"/>
      <c r="AA78" s="121"/>
      <c r="AB78" s="121"/>
      <c r="AC78" s="121"/>
      <c r="AD78" s="121"/>
      <c r="AE78" s="121"/>
      <c r="AF78" s="240">
        <v>25428000</v>
      </c>
      <c r="AG78" s="202">
        <v>30518259</v>
      </c>
      <c r="AH78" s="202"/>
      <c r="AI78" s="301"/>
      <c r="AJ78" s="308"/>
      <c r="AK78" s="310"/>
      <c r="AL78" s="484"/>
      <c r="AM78" s="484"/>
      <c r="AN78" s="487"/>
      <c r="AO78" s="490"/>
      <c r="AP78" s="493"/>
    </row>
    <row r="79" spans="1:42" s="5" customFormat="1" ht="54.75" customHeight="1" x14ac:dyDescent="0.25">
      <c r="A79" s="481"/>
      <c r="B79" s="454"/>
      <c r="C79" s="457"/>
      <c r="D79" s="459"/>
      <c r="E79" s="459"/>
      <c r="F79" s="464"/>
      <c r="G79" s="45" t="s">
        <v>13</v>
      </c>
      <c r="H79" s="87">
        <f t="shared" ref="H79:L79" si="75">+H75+H77</f>
        <v>100</v>
      </c>
      <c r="I79" s="87">
        <f t="shared" si="75"/>
        <v>100</v>
      </c>
      <c r="J79" s="87">
        <f t="shared" si="75"/>
        <v>100</v>
      </c>
      <c r="K79" s="87">
        <f t="shared" si="75"/>
        <v>100</v>
      </c>
      <c r="L79" s="87">
        <f t="shared" si="75"/>
        <v>100</v>
      </c>
      <c r="M79" s="87">
        <f t="shared" ref="M79:N79" si="76">+M75+M77</f>
        <v>100</v>
      </c>
      <c r="N79" s="87">
        <f t="shared" si="76"/>
        <v>100</v>
      </c>
      <c r="O79" s="156">
        <f t="shared" ref="O79" si="77">+O75</f>
        <v>1</v>
      </c>
      <c r="P79" s="157">
        <f>+P75</f>
        <v>1</v>
      </c>
      <c r="Q79" s="144">
        <v>1</v>
      </c>
      <c r="R79" s="87">
        <v>1</v>
      </c>
      <c r="S79" s="87">
        <v>1</v>
      </c>
      <c r="T79" s="87">
        <v>1</v>
      </c>
      <c r="U79" s="31">
        <v>1</v>
      </c>
      <c r="V79" s="92">
        <f t="shared" ref="V79:V80" si="78">+V75+V77</f>
        <v>1</v>
      </c>
      <c r="W79" s="92">
        <v>1</v>
      </c>
      <c r="X79" s="87"/>
      <c r="Y79" s="87"/>
      <c r="Z79" s="31"/>
      <c r="AA79" s="92">
        <f t="shared" ref="AA79:AA80" si="79">+AA75+AA77</f>
        <v>1</v>
      </c>
      <c r="AB79" s="87"/>
      <c r="AC79" s="87"/>
      <c r="AD79" s="87"/>
      <c r="AE79" s="31"/>
      <c r="AF79" s="92">
        <f t="shared" ref="AF79:AF80" si="80">+AF75+AF77</f>
        <v>1</v>
      </c>
      <c r="AG79" s="113">
        <v>1</v>
      </c>
      <c r="AH79" s="113"/>
      <c r="AI79" s="294"/>
      <c r="AJ79" s="304"/>
      <c r="AK79" s="305"/>
      <c r="AL79" s="484"/>
      <c r="AM79" s="484"/>
      <c r="AN79" s="487"/>
      <c r="AO79" s="490"/>
      <c r="AP79" s="493"/>
    </row>
    <row r="80" spans="1:42" s="5" customFormat="1" ht="63.75" customHeight="1" thickBot="1" x14ac:dyDescent="0.3">
      <c r="A80" s="481"/>
      <c r="B80" s="455"/>
      <c r="C80" s="458"/>
      <c r="D80" s="459"/>
      <c r="E80" s="496"/>
      <c r="F80" s="465"/>
      <c r="G80" s="46" t="s">
        <v>14</v>
      </c>
      <c r="H80" s="116">
        <f>+H76+H78</f>
        <v>1785606900</v>
      </c>
      <c r="I80" s="117">
        <f>+I76</f>
        <v>133530000</v>
      </c>
      <c r="J80" s="117">
        <f>+J76</f>
        <v>133530000</v>
      </c>
      <c r="K80" s="117">
        <f>+K76</f>
        <v>133530000</v>
      </c>
      <c r="L80" s="116">
        <f>+L76+L78</f>
        <v>388436485</v>
      </c>
      <c r="M80" s="116">
        <f>+M76+M78</f>
        <v>388436485</v>
      </c>
      <c r="N80" s="116">
        <f>+N76+N78</f>
        <v>388436485</v>
      </c>
      <c r="O80" s="138">
        <f>+O76+O78</f>
        <v>388436485</v>
      </c>
      <c r="P80" s="138">
        <f t="shared" ref="P80:Q80" si="81">+P76+P78</f>
        <v>386533333</v>
      </c>
      <c r="Q80" s="138">
        <f t="shared" si="81"/>
        <v>434848002</v>
      </c>
      <c r="R80" s="116">
        <v>456243002</v>
      </c>
      <c r="S80" s="116">
        <v>756243002</v>
      </c>
      <c r="T80" s="116">
        <v>769899002</v>
      </c>
      <c r="U80" s="124">
        <v>438768802</v>
      </c>
      <c r="V80" s="218">
        <f t="shared" si="78"/>
        <v>654140100</v>
      </c>
      <c r="W80" s="218">
        <v>654140100</v>
      </c>
      <c r="X80" s="116"/>
      <c r="Y80" s="116"/>
      <c r="Z80" s="124"/>
      <c r="AA80" s="218">
        <f t="shared" si="79"/>
        <v>300000000</v>
      </c>
      <c r="AB80" s="116"/>
      <c r="AC80" s="116"/>
      <c r="AD80" s="116"/>
      <c r="AE80" s="124"/>
      <c r="AF80" s="218">
        <f t="shared" si="80"/>
        <v>379346300</v>
      </c>
      <c r="AG80" s="201">
        <v>516436559</v>
      </c>
      <c r="AH80" s="201"/>
      <c r="AI80" s="300"/>
      <c r="AJ80" s="304"/>
      <c r="AK80" s="305"/>
      <c r="AL80" s="485"/>
      <c r="AM80" s="485"/>
      <c r="AN80" s="488"/>
      <c r="AO80" s="491"/>
      <c r="AP80" s="494"/>
    </row>
    <row r="81" spans="1:46" s="5" customFormat="1" ht="63.75" customHeight="1" x14ac:dyDescent="0.25">
      <c r="A81" s="481"/>
      <c r="B81" s="453">
        <v>12</v>
      </c>
      <c r="C81" s="456" t="s">
        <v>187</v>
      </c>
      <c r="D81" s="459" t="s">
        <v>130</v>
      </c>
      <c r="E81" s="495" t="s">
        <v>149</v>
      </c>
      <c r="F81" s="495">
        <v>185</v>
      </c>
      <c r="G81" s="48" t="s">
        <v>9</v>
      </c>
      <c r="H81" s="26">
        <v>4</v>
      </c>
      <c r="I81" s="79">
        <v>0.5</v>
      </c>
      <c r="J81" s="79">
        <v>0.5</v>
      </c>
      <c r="K81" s="79">
        <v>0.47</v>
      </c>
      <c r="L81" s="79">
        <v>1.03</v>
      </c>
      <c r="M81" s="79">
        <v>1.03</v>
      </c>
      <c r="N81" s="79">
        <v>1.03</v>
      </c>
      <c r="O81" s="158">
        <v>1.03</v>
      </c>
      <c r="P81" s="159">
        <v>1.03</v>
      </c>
      <c r="Q81" s="131">
        <v>2</v>
      </c>
      <c r="R81" s="26">
        <v>2</v>
      </c>
      <c r="S81" s="26">
        <v>2</v>
      </c>
      <c r="T81" s="26">
        <v>2</v>
      </c>
      <c r="U81" s="26">
        <v>2</v>
      </c>
      <c r="V81" s="26">
        <v>3</v>
      </c>
      <c r="W81" s="26">
        <v>3</v>
      </c>
      <c r="X81" s="26"/>
      <c r="Y81" s="26"/>
      <c r="Z81" s="26"/>
      <c r="AA81" s="26">
        <v>4</v>
      </c>
      <c r="AB81" s="26"/>
      <c r="AC81" s="26"/>
      <c r="AD81" s="26"/>
      <c r="AE81" s="26"/>
      <c r="AF81" s="244">
        <v>2.25</v>
      </c>
      <c r="AG81" s="114">
        <v>2.5</v>
      </c>
      <c r="AH81" s="114"/>
      <c r="AI81" s="298"/>
      <c r="AJ81" s="304">
        <f>AG81/W81</f>
        <v>0.83333333333333337</v>
      </c>
      <c r="AK81" s="305"/>
      <c r="AL81" s="517" t="s">
        <v>264</v>
      </c>
      <c r="AM81" s="520" t="s">
        <v>216</v>
      </c>
      <c r="AN81" s="520" t="s">
        <v>214</v>
      </c>
      <c r="AO81" s="497" t="s">
        <v>248</v>
      </c>
      <c r="AP81" s="500" t="s">
        <v>249</v>
      </c>
    </row>
    <row r="82" spans="1:46" s="5" customFormat="1" ht="66.75" customHeight="1" x14ac:dyDescent="0.25">
      <c r="A82" s="481"/>
      <c r="B82" s="454"/>
      <c r="C82" s="457"/>
      <c r="D82" s="459"/>
      <c r="E82" s="459"/>
      <c r="F82" s="459"/>
      <c r="G82" s="45" t="s">
        <v>10</v>
      </c>
      <c r="H82" s="116">
        <f>K82+P82+U82+W82+AA82</f>
        <v>580422334</v>
      </c>
      <c r="I82" s="117">
        <v>85072667</v>
      </c>
      <c r="J82" s="117">
        <v>85072667</v>
      </c>
      <c r="K82" s="117">
        <v>85072667</v>
      </c>
      <c r="L82" s="116">
        <v>116066667</v>
      </c>
      <c r="M82" s="116">
        <v>116066667</v>
      </c>
      <c r="N82" s="116">
        <v>116066667</v>
      </c>
      <c r="O82" s="172">
        <v>116066667</v>
      </c>
      <c r="P82" s="119">
        <v>99520000</v>
      </c>
      <c r="Q82" s="127">
        <v>169160000</v>
      </c>
      <c r="R82" s="116">
        <v>169160000</v>
      </c>
      <c r="S82" s="116">
        <v>169160000</v>
      </c>
      <c r="T82" s="116">
        <v>169046667</v>
      </c>
      <c r="U82" s="116">
        <v>169046667</v>
      </c>
      <c r="V82" s="225">
        <v>126783000</v>
      </c>
      <c r="W82" s="116">
        <v>126783000</v>
      </c>
      <c r="X82" s="116"/>
      <c r="Y82" s="116"/>
      <c r="Z82" s="116"/>
      <c r="AA82" s="218">
        <v>100000000</v>
      </c>
      <c r="AB82" s="116"/>
      <c r="AC82" s="116"/>
      <c r="AD82" s="116"/>
      <c r="AE82" s="116"/>
      <c r="AF82" s="240">
        <v>119778700</v>
      </c>
      <c r="AG82" s="196">
        <v>119778700</v>
      </c>
      <c r="AH82" s="196"/>
      <c r="AI82" s="292"/>
      <c r="AJ82" s="304">
        <f>AG82/W82</f>
        <v>0.94475363416230884</v>
      </c>
      <c r="AK82" s="305">
        <f>(K82+P82+U82+AG82)/H82</f>
        <v>0.81564406858265381</v>
      </c>
      <c r="AL82" s="518"/>
      <c r="AM82" s="521"/>
      <c r="AN82" s="521"/>
      <c r="AO82" s="498"/>
      <c r="AP82" s="501"/>
    </row>
    <row r="83" spans="1:46" s="5" customFormat="1" ht="53.25" customHeight="1" x14ac:dyDescent="0.25">
      <c r="A83" s="481"/>
      <c r="B83" s="454"/>
      <c r="C83" s="457"/>
      <c r="D83" s="459"/>
      <c r="E83" s="459"/>
      <c r="F83" s="459"/>
      <c r="G83" s="45" t="s">
        <v>11</v>
      </c>
      <c r="H83" s="121"/>
      <c r="I83" s="162"/>
      <c r="J83" s="162"/>
      <c r="K83" s="162"/>
      <c r="L83" s="121"/>
      <c r="M83" s="121"/>
      <c r="N83" s="121"/>
      <c r="O83" s="160">
        <v>0.03</v>
      </c>
      <c r="P83" s="122">
        <v>0.03</v>
      </c>
      <c r="Q83" s="160"/>
      <c r="R83" s="142"/>
      <c r="S83" s="142"/>
      <c r="T83" s="142"/>
      <c r="U83" s="142"/>
      <c r="V83" s="142"/>
      <c r="W83" s="142"/>
      <c r="X83" s="142"/>
      <c r="Y83" s="142"/>
      <c r="Z83" s="142"/>
      <c r="AA83" s="142"/>
      <c r="AB83" s="142"/>
      <c r="AC83" s="142"/>
      <c r="AD83" s="142"/>
      <c r="AE83" s="142"/>
      <c r="AF83" s="239"/>
      <c r="AG83" s="197"/>
      <c r="AH83" s="197"/>
      <c r="AI83" s="293"/>
      <c r="AJ83" s="306"/>
      <c r="AK83" s="310"/>
      <c r="AL83" s="518"/>
      <c r="AM83" s="521"/>
      <c r="AN83" s="521"/>
      <c r="AO83" s="498"/>
      <c r="AP83" s="501"/>
    </row>
    <row r="84" spans="1:46" s="5" customFormat="1" ht="62.25" customHeight="1" x14ac:dyDescent="0.25">
      <c r="A84" s="481"/>
      <c r="B84" s="454"/>
      <c r="C84" s="457"/>
      <c r="D84" s="459"/>
      <c r="E84" s="459"/>
      <c r="F84" s="459"/>
      <c r="G84" s="45" t="s">
        <v>12</v>
      </c>
      <c r="H84" s="121"/>
      <c r="I84" s="162"/>
      <c r="J84" s="162"/>
      <c r="K84" s="162"/>
      <c r="L84" s="166">
        <v>5893334</v>
      </c>
      <c r="M84" s="166">
        <v>5893334</v>
      </c>
      <c r="N84" s="166">
        <v>5893334</v>
      </c>
      <c r="O84" s="161">
        <v>5893334</v>
      </c>
      <c r="P84" s="128">
        <v>5893334</v>
      </c>
      <c r="Q84" s="168">
        <v>14624667</v>
      </c>
      <c r="R84" s="121">
        <v>14624667</v>
      </c>
      <c r="S84" s="121">
        <v>14624667</v>
      </c>
      <c r="T84" s="121">
        <v>14624667</v>
      </c>
      <c r="U84" s="121">
        <v>14624667</v>
      </c>
      <c r="V84" s="229">
        <v>9923333</v>
      </c>
      <c r="W84" s="121">
        <v>9923333</v>
      </c>
      <c r="X84" s="121"/>
      <c r="Y84" s="121"/>
      <c r="Z84" s="121"/>
      <c r="AA84" s="121"/>
      <c r="AB84" s="121"/>
      <c r="AC84" s="121"/>
      <c r="AD84" s="121"/>
      <c r="AE84" s="121"/>
      <c r="AF84" s="240">
        <v>9923333</v>
      </c>
      <c r="AG84" s="200">
        <v>9923333</v>
      </c>
      <c r="AH84" s="200"/>
      <c r="AI84" s="299"/>
      <c r="AJ84" s="308"/>
      <c r="AK84" s="310"/>
      <c r="AL84" s="518"/>
      <c r="AM84" s="521"/>
      <c r="AN84" s="521"/>
      <c r="AO84" s="498"/>
      <c r="AP84" s="501"/>
    </row>
    <row r="85" spans="1:46" s="5" customFormat="1" ht="54.75" customHeight="1" x14ac:dyDescent="0.25">
      <c r="A85" s="481"/>
      <c r="B85" s="454"/>
      <c r="C85" s="457"/>
      <c r="D85" s="459"/>
      <c r="E85" s="459"/>
      <c r="F85" s="459"/>
      <c r="G85" s="45" t="s">
        <v>13</v>
      </c>
      <c r="H85" s="87">
        <f>+H81+H83</f>
        <v>4</v>
      </c>
      <c r="I85" s="87">
        <f t="shared" ref="I85:J85" si="82">+I81</f>
        <v>0.5</v>
      </c>
      <c r="J85" s="87">
        <f t="shared" si="82"/>
        <v>0.5</v>
      </c>
      <c r="K85" s="87">
        <f t="shared" ref="K85:L85" si="83">+K81</f>
        <v>0.47</v>
      </c>
      <c r="L85" s="87">
        <f t="shared" si="83"/>
        <v>1.03</v>
      </c>
      <c r="M85" s="87">
        <f t="shared" ref="M85:N85" si="84">+M81</f>
        <v>1.03</v>
      </c>
      <c r="N85" s="87">
        <f t="shared" si="84"/>
        <v>1.03</v>
      </c>
      <c r="O85" s="152"/>
      <c r="P85" s="151"/>
      <c r="Q85" s="152">
        <f>+Q81</f>
        <v>2</v>
      </c>
      <c r="R85" s="87">
        <v>2</v>
      </c>
      <c r="S85" s="87">
        <v>2</v>
      </c>
      <c r="T85" s="87">
        <v>2</v>
      </c>
      <c r="U85" s="31">
        <v>2</v>
      </c>
      <c r="V85" s="87">
        <f t="shared" ref="V85:V86" si="85">+V81+V83</f>
        <v>3</v>
      </c>
      <c r="W85" s="87">
        <v>3</v>
      </c>
      <c r="X85" s="87"/>
      <c r="Y85" s="87"/>
      <c r="Z85" s="31"/>
      <c r="AA85" s="87">
        <f t="shared" ref="AA85:AA86" si="86">+AA81+AA83</f>
        <v>4</v>
      </c>
      <c r="AB85" s="87"/>
      <c r="AC85" s="87"/>
      <c r="AD85" s="87"/>
      <c r="AE85" s="31"/>
      <c r="AF85" s="245">
        <f>+AF81+AF83</f>
        <v>2.25</v>
      </c>
      <c r="AG85" s="113">
        <v>2.5</v>
      </c>
      <c r="AH85" s="113"/>
      <c r="AI85" s="294"/>
      <c r="AJ85" s="304"/>
      <c r="AK85" s="305"/>
      <c r="AL85" s="518"/>
      <c r="AM85" s="521"/>
      <c r="AN85" s="521"/>
      <c r="AO85" s="498"/>
      <c r="AP85" s="501"/>
    </row>
    <row r="86" spans="1:46" s="5" customFormat="1" ht="63.75" customHeight="1" thickBot="1" x14ac:dyDescent="0.3">
      <c r="A86" s="482"/>
      <c r="B86" s="455"/>
      <c r="C86" s="458"/>
      <c r="D86" s="459"/>
      <c r="E86" s="496"/>
      <c r="F86" s="496"/>
      <c r="G86" s="46" t="s">
        <v>14</v>
      </c>
      <c r="H86" s="116">
        <f>+H82+H84</f>
        <v>580422334</v>
      </c>
      <c r="I86" s="117">
        <f t="shared" ref="I86:J86" si="87">+I82+I84</f>
        <v>85072667</v>
      </c>
      <c r="J86" s="117">
        <f t="shared" si="87"/>
        <v>85072667</v>
      </c>
      <c r="K86" s="117">
        <f t="shared" ref="K86" si="88">+K82+K84</f>
        <v>85072667</v>
      </c>
      <c r="L86" s="116">
        <v>121960001</v>
      </c>
      <c r="M86" s="116">
        <v>121960001</v>
      </c>
      <c r="N86" s="116">
        <v>121960001</v>
      </c>
      <c r="O86" s="155">
        <f>+O82+O84</f>
        <v>121960001</v>
      </c>
      <c r="P86" s="173">
        <f t="shared" ref="P86" si="89">+P82+P84</f>
        <v>105413334</v>
      </c>
      <c r="Q86" s="155">
        <f>+Q82+Q84</f>
        <v>183784667</v>
      </c>
      <c r="R86" s="116">
        <v>183784667</v>
      </c>
      <c r="S86" s="116">
        <v>183784667</v>
      </c>
      <c r="T86" s="116">
        <v>183671334</v>
      </c>
      <c r="U86" s="116">
        <v>183671334</v>
      </c>
      <c r="V86" s="220">
        <f t="shared" si="85"/>
        <v>136706333</v>
      </c>
      <c r="W86" s="116">
        <v>136706333</v>
      </c>
      <c r="X86" s="116"/>
      <c r="Y86" s="116"/>
      <c r="Z86" s="116"/>
      <c r="AA86" s="220">
        <f t="shared" si="86"/>
        <v>100000000</v>
      </c>
      <c r="AB86" s="116"/>
      <c r="AC86" s="116"/>
      <c r="AD86" s="116"/>
      <c r="AE86" s="116"/>
      <c r="AF86" s="253">
        <f>+AF82+AF84</f>
        <v>129702033</v>
      </c>
      <c r="AG86" s="196">
        <v>129702033</v>
      </c>
      <c r="AH86" s="196"/>
      <c r="AI86" s="292"/>
      <c r="AJ86" s="313"/>
      <c r="AK86" s="314"/>
      <c r="AL86" s="519"/>
      <c r="AM86" s="522"/>
      <c r="AN86" s="522"/>
      <c r="AO86" s="499"/>
      <c r="AP86" s="502"/>
    </row>
    <row r="87" spans="1:46" ht="31.5" customHeight="1" x14ac:dyDescent="0.25">
      <c r="A87" s="564" t="s">
        <v>15</v>
      </c>
      <c r="B87" s="565"/>
      <c r="C87" s="565"/>
      <c r="D87" s="566"/>
      <c r="E87" s="565"/>
      <c r="F87" s="567"/>
      <c r="G87" s="48" t="s">
        <v>10</v>
      </c>
      <c r="H87" s="33">
        <f t="shared" ref="H87:AE87" si="90">H10+H16+H22+H28+H34+H40+H46+H52+H58+H64+H70+H76+H82</f>
        <v>15240478591</v>
      </c>
      <c r="I87" s="33"/>
      <c r="J87" s="33"/>
      <c r="K87" s="33">
        <v>1375719886</v>
      </c>
      <c r="L87" s="33">
        <f t="shared" si="90"/>
        <v>4024658892</v>
      </c>
      <c r="M87" s="33">
        <f t="shared" si="90"/>
        <v>4024658892</v>
      </c>
      <c r="N87" s="33">
        <f t="shared" si="90"/>
        <v>4024658892</v>
      </c>
      <c r="O87" s="33">
        <f t="shared" si="90"/>
        <v>4024658892</v>
      </c>
      <c r="P87" s="33">
        <f t="shared" si="90"/>
        <v>3989519985</v>
      </c>
      <c r="Q87" s="33">
        <f>Q10+Q16+Q22+Q28+Q34+Q40+Q46+Q52+Q58+Q64+Q70+Q76+Q82</f>
        <v>3960814000</v>
      </c>
      <c r="R87" s="33">
        <v>3960814000</v>
      </c>
      <c r="S87" s="33">
        <v>3960814000</v>
      </c>
      <c r="T87" s="33">
        <f t="shared" si="90"/>
        <v>3747814000</v>
      </c>
      <c r="U87" s="33">
        <f t="shared" si="90"/>
        <v>3413238720</v>
      </c>
      <c r="V87" s="33">
        <f t="shared" ref="V87" si="91">V10+V16+V22+V28+V34+V40+V46+V52+V58+V64+V70+V76+V82</f>
        <v>3982000000</v>
      </c>
      <c r="W87" s="33">
        <f t="shared" si="90"/>
        <v>4162000000</v>
      </c>
      <c r="X87" s="33">
        <f t="shared" si="90"/>
        <v>0</v>
      </c>
      <c r="Y87" s="33">
        <f t="shared" si="90"/>
        <v>0</v>
      </c>
      <c r="Z87" s="33">
        <f t="shared" si="90"/>
        <v>0</v>
      </c>
      <c r="AA87" s="33">
        <f t="shared" si="90"/>
        <v>2300000000</v>
      </c>
      <c r="AB87" s="33"/>
      <c r="AC87" s="33">
        <f t="shared" si="90"/>
        <v>0</v>
      </c>
      <c r="AD87" s="33">
        <f t="shared" si="90"/>
        <v>0</v>
      </c>
      <c r="AE87" s="33">
        <f t="shared" si="90"/>
        <v>0</v>
      </c>
      <c r="AF87" s="33">
        <f>+AF10+AF16+AF22+AF28+AF34+AF40+AF46+AF52+AF58+AF64+AF70+AF76+AF82</f>
        <v>3277524840</v>
      </c>
      <c r="AG87" s="33">
        <f>+AG10+AG16+AG22+AG28+AG34+AG40+AG46+AG52+AG58+AG64+AG70+AG76+AG82</f>
        <v>3584410772</v>
      </c>
      <c r="AH87" s="33"/>
      <c r="AI87" s="33"/>
      <c r="AJ87" s="49"/>
      <c r="AK87" s="50"/>
      <c r="AL87" s="51"/>
      <c r="AM87" s="51"/>
      <c r="AN87" s="51"/>
      <c r="AO87" s="51"/>
      <c r="AP87" s="59"/>
    </row>
    <row r="88" spans="1:46" ht="28.5" customHeight="1" x14ac:dyDescent="0.25">
      <c r="A88" s="568"/>
      <c r="B88" s="566"/>
      <c r="C88" s="566"/>
      <c r="D88" s="566"/>
      <c r="E88" s="566"/>
      <c r="F88" s="569"/>
      <c r="G88" s="45" t="s">
        <v>12</v>
      </c>
      <c r="H88" s="32">
        <f t="shared" ref="H88:AF88" si="92">+H12+H18+H24+H30+H36+H42+H48+H54+H60+H66+H72+H78+H84</f>
        <v>0</v>
      </c>
      <c r="I88" s="32"/>
      <c r="J88" s="32"/>
      <c r="K88" s="32">
        <f t="shared" si="92"/>
        <v>0</v>
      </c>
      <c r="L88" s="32">
        <f t="shared" si="92"/>
        <v>196988945</v>
      </c>
      <c r="M88" s="32">
        <f t="shared" si="92"/>
        <v>196988945</v>
      </c>
      <c r="N88" s="32">
        <f t="shared" si="92"/>
        <v>196988945</v>
      </c>
      <c r="O88" s="32">
        <f t="shared" si="92"/>
        <v>196988945</v>
      </c>
      <c r="P88" s="32">
        <f t="shared" si="92"/>
        <v>186838945</v>
      </c>
      <c r="Q88" s="32">
        <f>+Q18+Q24+Q36+Q42+Q48+Q54+Q60+Q66+Q72+Q78+Q84+Q12</f>
        <v>706940675</v>
      </c>
      <c r="R88" s="32">
        <v>704690009</v>
      </c>
      <c r="S88" s="32">
        <v>704690009</v>
      </c>
      <c r="T88" s="32">
        <f t="shared" si="92"/>
        <v>704690009</v>
      </c>
      <c r="U88" s="32">
        <f t="shared" si="92"/>
        <v>704690009</v>
      </c>
      <c r="V88" s="32">
        <f t="shared" ref="V88" si="93">+V12+V18+V24+V30+V36+V42+V48+V54+V60+V66+V72+V78+V84</f>
        <v>521392639</v>
      </c>
      <c r="W88" s="32">
        <f t="shared" si="92"/>
        <v>521392639</v>
      </c>
      <c r="X88" s="32">
        <f t="shared" si="92"/>
        <v>0</v>
      </c>
      <c r="Y88" s="32">
        <f t="shared" si="92"/>
        <v>0</v>
      </c>
      <c r="Z88" s="32">
        <f t="shared" si="92"/>
        <v>0</v>
      </c>
      <c r="AA88" s="32">
        <f t="shared" si="92"/>
        <v>0</v>
      </c>
      <c r="AB88" s="32"/>
      <c r="AC88" s="32">
        <f t="shared" si="92"/>
        <v>0</v>
      </c>
      <c r="AD88" s="32">
        <f t="shared" si="92"/>
        <v>0</v>
      </c>
      <c r="AE88" s="32">
        <f t="shared" si="92"/>
        <v>0</v>
      </c>
      <c r="AF88" s="32">
        <f t="shared" si="92"/>
        <v>128523831</v>
      </c>
      <c r="AG88" s="395">
        <f t="shared" ref="AG88" si="94">+AG12+AG18+AG24+AG30+AG36+AG42+AG48+AG54+AG60+AG66+AG72+AG78+AG84</f>
        <v>272585276</v>
      </c>
      <c r="AH88" s="32"/>
      <c r="AI88" s="32"/>
      <c r="AJ88" s="50"/>
      <c r="AK88" s="50"/>
      <c r="AL88" s="51"/>
      <c r="AM88" s="51"/>
      <c r="AN88" s="51"/>
      <c r="AO88" s="51"/>
      <c r="AP88" s="59"/>
    </row>
    <row r="89" spans="1:46" ht="35.25" customHeight="1" thickBot="1" x14ac:dyDescent="0.3">
      <c r="A89" s="570"/>
      <c r="B89" s="571"/>
      <c r="C89" s="571"/>
      <c r="D89" s="571"/>
      <c r="E89" s="571"/>
      <c r="F89" s="572"/>
      <c r="G89" s="47" t="s">
        <v>15</v>
      </c>
      <c r="H89" s="60">
        <f t="shared" ref="H89:AF89" si="95">H87+H88</f>
        <v>15240478591</v>
      </c>
      <c r="I89" s="60"/>
      <c r="J89" s="88"/>
      <c r="K89" s="60">
        <f t="shared" si="95"/>
        <v>1375719886</v>
      </c>
      <c r="L89" s="60">
        <f t="shared" si="95"/>
        <v>4221647837</v>
      </c>
      <c r="M89" s="60">
        <f t="shared" si="95"/>
        <v>4221647837</v>
      </c>
      <c r="N89" s="60">
        <f t="shared" si="95"/>
        <v>4221647837</v>
      </c>
      <c r="O89" s="60">
        <f t="shared" si="95"/>
        <v>4221647837</v>
      </c>
      <c r="P89" s="60">
        <f t="shared" si="95"/>
        <v>4176358930</v>
      </c>
      <c r="Q89" s="60">
        <f t="shared" si="95"/>
        <v>4667754675</v>
      </c>
      <c r="R89" s="60">
        <v>4665504009</v>
      </c>
      <c r="S89" s="60">
        <v>4665504009</v>
      </c>
      <c r="T89" s="60">
        <f t="shared" si="95"/>
        <v>4452504009</v>
      </c>
      <c r="U89" s="60">
        <f t="shared" si="95"/>
        <v>4117928729</v>
      </c>
      <c r="V89" s="60">
        <f>+V87+V88</f>
        <v>4503392639</v>
      </c>
      <c r="W89" s="60">
        <f t="shared" si="95"/>
        <v>4683392639</v>
      </c>
      <c r="X89" s="60">
        <f t="shared" si="95"/>
        <v>0</v>
      </c>
      <c r="Y89" s="60">
        <f t="shared" si="95"/>
        <v>0</v>
      </c>
      <c r="Z89" s="60">
        <f t="shared" si="95"/>
        <v>0</v>
      </c>
      <c r="AA89" s="60">
        <f>+AA87+AA88</f>
        <v>2300000000</v>
      </c>
      <c r="AB89" s="60"/>
      <c r="AC89" s="60">
        <f t="shared" si="95"/>
        <v>0</v>
      </c>
      <c r="AD89" s="60">
        <f t="shared" si="95"/>
        <v>0</v>
      </c>
      <c r="AE89" s="60">
        <f t="shared" si="95"/>
        <v>0</v>
      </c>
      <c r="AF89" s="60">
        <f t="shared" si="95"/>
        <v>3406048671</v>
      </c>
      <c r="AG89" s="60">
        <f t="shared" ref="AG89" si="96">AG87+AG88</f>
        <v>3856996048</v>
      </c>
      <c r="AH89" s="60"/>
      <c r="AI89" s="60"/>
      <c r="AJ89" s="61"/>
      <c r="AK89" s="61"/>
      <c r="AL89" s="62"/>
      <c r="AM89" s="62"/>
      <c r="AN89" s="62"/>
      <c r="AO89" s="62"/>
      <c r="AP89" s="63"/>
      <c r="AQ89" s="6"/>
      <c r="AR89" s="6"/>
      <c r="AS89" s="6"/>
      <c r="AT89" s="6"/>
    </row>
    <row r="90" spans="1:46" ht="71.25" customHeight="1" x14ac:dyDescent="0.25">
      <c r="A90" s="563" t="s">
        <v>32</v>
      </c>
      <c r="B90" s="563"/>
      <c r="C90" s="563"/>
      <c r="D90" s="563"/>
      <c r="E90" s="563"/>
      <c r="F90" s="563"/>
      <c r="G90" s="563"/>
      <c r="H90" s="563"/>
      <c r="I90" s="563"/>
      <c r="J90" s="563"/>
      <c r="K90" s="563"/>
      <c r="L90" s="563"/>
      <c r="M90" s="563"/>
      <c r="N90" s="563"/>
      <c r="O90" s="563"/>
      <c r="P90" s="563"/>
      <c r="Q90" s="563"/>
      <c r="R90" s="563"/>
      <c r="S90" s="563"/>
      <c r="T90" s="563"/>
      <c r="U90" s="563"/>
      <c r="V90" s="563"/>
      <c r="W90" s="563"/>
      <c r="X90" s="563"/>
      <c r="Y90" s="563"/>
      <c r="Z90" s="563"/>
      <c r="AA90" s="563"/>
      <c r="AB90" s="563"/>
      <c r="AC90" s="563"/>
      <c r="AD90" s="563"/>
      <c r="AE90" s="563"/>
      <c r="AF90" s="563"/>
      <c r="AG90" s="563"/>
      <c r="AH90" s="563"/>
      <c r="AI90" s="563"/>
      <c r="AJ90" s="563"/>
      <c r="AK90" s="563"/>
      <c r="AL90" s="563"/>
      <c r="AM90" s="563"/>
      <c r="AN90" s="563"/>
      <c r="AO90" s="563"/>
      <c r="AP90" s="563"/>
    </row>
  </sheetData>
  <mergeCells count="143">
    <mergeCell ref="AN15:AN20"/>
    <mergeCell ref="D15:D20"/>
    <mergeCell ref="B15:B20"/>
    <mergeCell ref="C15:C20"/>
    <mergeCell ref="AP57:AP62"/>
    <mergeCell ref="B21:B26"/>
    <mergeCell ref="C21:C26"/>
    <mergeCell ref="D21:D26"/>
    <mergeCell ref="AL21:AL26"/>
    <mergeCell ref="AM21:AM26"/>
    <mergeCell ref="AN21:AN26"/>
    <mergeCell ref="AO21:AO26"/>
    <mergeCell ref="AP21:AP26"/>
    <mergeCell ref="AO57:AO62"/>
    <mergeCell ref="AL51:AL56"/>
    <mergeCell ref="AM51:AM56"/>
    <mergeCell ref="AN51:AN56"/>
    <mergeCell ref="AO39:AO44"/>
    <mergeCell ref="B39:B44"/>
    <mergeCell ref="C39:C44"/>
    <mergeCell ref="D39:D44"/>
    <mergeCell ref="AO51:AO56"/>
    <mergeCell ref="AP51:AP56"/>
    <mergeCell ref="I6:AE6"/>
    <mergeCell ref="V7:Z7"/>
    <mergeCell ref="E6:E8"/>
    <mergeCell ref="AA7:AE7"/>
    <mergeCell ref="B9:B14"/>
    <mergeCell ref="C9:C14"/>
    <mergeCell ref="D9:D14"/>
    <mergeCell ref="AL9:AL14"/>
    <mergeCell ref="A90:AP90"/>
    <mergeCell ref="A87:F89"/>
    <mergeCell ref="AP9:AP14"/>
    <mergeCell ref="AM9:AM14"/>
    <mergeCell ref="AO15:AO20"/>
    <mergeCell ref="AP15:AP20"/>
    <mergeCell ref="AN9:AN14"/>
    <mergeCell ref="AO9:AO14"/>
    <mergeCell ref="AL15:AL20"/>
    <mergeCell ref="AM15:AM20"/>
    <mergeCell ref="A9:A26"/>
    <mergeCell ref="AL57:AL62"/>
    <mergeCell ref="AM57:AM62"/>
    <mergeCell ref="AN57:AN62"/>
    <mergeCell ref="B57:B62"/>
    <mergeCell ref="C57:C62"/>
    <mergeCell ref="A1:E4"/>
    <mergeCell ref="AF7:AI7"/>
    <mergeCell ref="I7:K7"/>
    <mergeCell ref="L7:P7"/>
    <mergeCell ref="Q7:U7"/>
    <mergeCell ref="F3:N3"/>
    <mergeCell ref="F4:N4"/>
    <mergeCell ref="O3:AP3"/>
    <mergeCell ref="O4:AP4"/>
    <mergeCell ref="F1:AP1"/>
    <mergeCell ref="F2:AP2"/>
    <mergeCell ref="F6:F8"/>
    <mergeCell ref="AF6:AI6"/>
    <mergeCell ref="AJ6:AJ8"/>
    <mergeCell ref="AM6:AM8"/>
    <mergeCell ref="A6:A8"/>
    <mergeCell ref="AN6:AN8"/>
    <mergeCell ref="AO6:AO8"/>
    <mergeCell ref="AP6:AP8"/>
    <mergeCell ref="AL6:AL8"/>
    <mergeCell ref="G6:G8"/>
    <mergeCell ref="H6:H8"/>
    <mergeCell ref="AK6:AK8"/>
    <mergeCell ref="B6:D7"/>
    <mergeCell ref="A27:A62"/>
    <mergeCell ref="B81:B86"/>
    <mergeCell ref="C81:C86"/>
    <mergeCell ref="D81:D86"/>
    <mergeCell ref="E81:E86"/>
    <mergeCell ref="F81:F86"/>
    <mergeCell ref="AL81:AL86"/>
    <mergeCell ref="AM81:AM86"/>
    <mergeCell ref="AN81:AN86"/>
    <mergeCell ref="AL27:AL32"/>
    <mergeCell ref="AM27:AM32"/>
    <mergeCell ref="AN27:AN32"/>
    <mergeCell ref="B27:B32"/>
    <mergeCell ref="C27:C32"/>
    <mergeCell ref="D27:D32"/>
    <mergeCell ref="B33:B38"/>
    <mergeCell ref="C33:C38"/>
    <mergeCell ref="D33:D38"/>
    <mergeCell ref="AL33:AL38"/>
    <mergeCell ref="AM33:AM38"/>
    <mergeCell ref="AN33:AN38"/>
    <mergeCell ref="AL39:AL44"/>
    <mergeCell ref="AM39:AM44"/>
    <mergeCell ref="AN39:AN44"/>
    <mergeCell ref="A63:A86"/>
    <mergeCell ref="AL75:AL80"/>
    <mergeCell ref="AM75:AM80"/>
    <mergeCell ref="AN75:AN80"/>
    <mergeCell ref="AO75:AO80"/>
    <mergeCell ref="AP75:AP80"/>
    <mergeCell ref="B75:B80"/>
    <mergeCell ref="C75:C80"/>
    <mergeCell ref="D75:D80"/>
    <mergeCell ref="E75:E80"/>
    <mergeCell ref="AO81:AO86"/>
    <mergeCell ref="AP81:AP86"/>
    <mergeCell ref="AP69:AP74"/>
    <mergeCell ref="B63:B68"/>
    <mergeCell ref="C63:C68"/>
    <mergeCell ref="D63:D68"/>
    <mergeCell ref="AL63:AL68"/>
    <mergeCell ref="AM63:AM68"/>
    <mergeCell ref="AN63:AN68"/>
    <mergeCell ref="AO63:AO68"/>
    <mergeCell ref="AP63:AP68"/>
    <mergeCell ref="E63:E74"/>
    <mergeCell ref="F9:F80"/>
    <mergeCell ref="AL69:AL74"/>
    <mergeCell ref="AM69:AM74"/>
    <mergeCell ref="AN69:AN74"/>
    <mergeCell ref="AO69:AO74"/>
    <mergeCell ref="B69:B74"/>
    <mergeCell ref="C69:C74"/>
    <mergeCell ref="D69:D74"/>
    <mergeCell ref="AP27:AP32"/>
    <mergeCell ref="E9:E62"/>
    <mergeCell ref="AO27:AO32"/>
    <mergeCell ref="AP39:AP44"/>
    <mergeCell ref="AO33:AO38"/>
    <mergeCell ref="AP33:AP38"/>
    <mergeCell ref="B45:B50"/>
    <mergeCell ref="C45:C50"/>
    <mergeCell ref="D45:D50"/>
    <mergeCell ref="AL45:AL50"/>
    <mergeCell ref="AM45:AM50"/>
    <mergeCell ref="AN45:AN50"/>
    <mergeCell ref="AO45:AO50"/>
    <mergeCell ref="AP45:AP50"/>
    <mergeCell ref="B51:B56"/>
    <mergeCell ref="C51:C56"/>
    <mergeCell ref="D51:D56"/>
    <mergeCell ref="D57:D62"/>
  </mergeCells>
  <dataValidations disablePrompts="1" count="1">
    <dataValidation type="list" allowBlank="1" showInputMessage="1" showErrorMessage="1" sqref="D9:D86" xr:uid="{00000000-0002-0000-0100-000000000000}">
      <formula1>$AR$12:$AR$14</formula1>
    </dataValidation>
  </dataValidations>
  <printOptions horizontalCentered="1" verticalCentered="1" headings="1" gridLines="1"/>
  <pageMargins left="0" right="0" top="0.74803149606299213" bottom="0" header="0.31496062992125984" footer="0"/>
  <pageSetup scale="22" fitToWidth="4" fitToHeight="2" orientation="landscape" r:id="rId1"/>
  <colBreaks count="1" manualBreakCount="1">
    <brk id="22" max="2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23"/>
  <sheetViews>
    <sheetView view="pageBreakPreview" topLeftCell="L49" zoomScale="80" zoomScaleNormal="50" zoomScaleSheetLayoutView="80" workbookViewId="0">
      <selection activeCell="V62" sqref="V62"/>
    </sheetView>
  </sheetViews>
  <sheetFormatPr baseColWidth="10" defaultColWidth="11.42578125" defaultRowHeight="12.75" x14ac:dyDescent="0.25"/>
  <cols>
    <col min="1" max="1" width="12.28515625" style="9" customWidth="1"/>
    <col min="2" max="2" width="20" style="9" customWidth="1"/>
    <col min="3" max="3" width="27.5703125" style="21" customWidth="1"/>
    <col min="4" max="4" width="6.140625" style="9" customWidth="1"/>
    <col min="5" max="5" width="7.85546875" style="9" customWidth="1"/>
    <col min="6" max="6" width="12" style="9" customWidth="1"/>
    <col min="7" max="7" width="7" style="9" customWidth="1"/>
    <col min="8" max="8" width="6.7109375" style="9" customWidth="1"/>
    <col min="9" max="9" width="7.5703125" style="9" customWidth="1"/>
    <col min="10" max="10" width="7.7109375" style="9" customWidth="1"/>
    <col min="11" max="11" width="8.42578125" style="9" customWidth="1"/>
    <col min="12" max="13" width="7.7109375" style="9" customWidth="1"/>
    <col min="14" max="14" width="8.140625" style="10" customWidth="1"/>
    <col min="15" max="15" width="8.5703125" style="10" customWidth="1"/>
    <col min="16" max="16" width="8.85546875" style="10" customWidth="1"/>
    <col min="17" max="17" width="8.42578125" style="10" customWidth="1"/>
    <col min="18" max="18" width="8.28515625" style="10" customWidth="1"/>
    <col min="19" max="19" width="11.7109375" style="10" customWidth="1"/>
    <col min="20" max="20" width="12.28515625" style="10" customWidth="1"/>
    <col min="21" max="21" width="14.5703125" style="10" customWidth="1"/>
    <col min="22" max="22" width="81.28515625" style="13" customWidth="1"/>
    <col min="23" max="28" width="11.42578125" style="12"/>
    <col min="29" max="58" width="11.42578125" style="13"/>
    <col min="59" max="16384" width="11.42578125" style="9"/>
  </cols>
  <sheetData>
    <row r="1" spans="1:51" s="11" customFormat="1" ht="33" customHeight="1" x14ac:dyDescent="0.25">
      <c r="A1" s="666"/>
      <c r="B1" s="667"/>
      <c r="C1" s="672" t="s">
        <v>0</v>
      </c>
      <c r="D1" s="672"/>
      <c r="E1" s="672"/>
      <c r="F1" s="672"/>
      <c r="G1" s="672"/>
      <c r="H1" s="672"/>
      <c r="I1" s="672"/>
      <c r="J1" s="672"/>
      <c r="K1" s="672"/>
      <c r="L1" s="672"/>
      <c r="M1" s="672"/>
      <c r="N1" s="672"/>
      <c r="O1" s="672"/>
      <c r="P1" s="672"/>
      <c r="Q1" s="672"/>
      <c r="R1" s="672"/>
      <c r="S1" s="672"/>
      <c r="T1" s="672"/>
      <c r="U1" s="672"/>
      <c r="V1" s="672"/>
    </row>
    <row r="2" spans="1:51" s="11" customFormat="1" ht="30" customHeight="1" x14ac:dyDescent="0.25">
      <c r="A2" s="668"/>
      <c r="B2" s="669"/>
      <c r="C2" s="673" t="s">
        <v>120</v>
      </c>
      <c r="D2" s="673"/>
      <c r="E2" s="673"/>
      <c r="F2" s="673"/>
      <c r="G2" s="673"/>
      <c r="H2" s="673"/>
      <c r="I2" s="673"/>
      <c r="J2" s="673"/>
      <c r="K2" s="673"/>
      <c r="L2" s="673"/>
      <c r="M2" s="673"/>
      <c r="N2" s="673"/>
      <c r="O2" s="673"/>
      <c r="P2" s="673"/>
      <c r="Q2" s="673"/>
      <c r="R2" s="673"/>
      <c r="S2" s="673"/>
      <c r="T2" s="673"/>
      <c r="U2" s="673"/>
      <c r="V2" s="673"/>
    </row>
    <row r="3" spans="1:51" s="11" customFormat="1" ht="27.75" customHeight="1" x14ac:dyDescent="0.25">
      <c r="A3" s="668"/>
      <c r="B3" s="669"/>
      <c r="C3" s="34" t="s">
        <v>1</v>
      </c>
      <c r="D3" s="674" t="s">
        <v>123</v>
      </c>
      <c r="E3" s="674"/>
      <c r="F3" s="674"/>
      <c r="G3" s="674"/>
      <c r="H3" s="674"/>
      <c r="I3" s="674"/>
      <c r="J3" s="674"/>
      <c r="K3" s="674"/>
      <c r="L3" s="674"/>
      <c r="M3" s="674"/>
      <c r="N3" s="674"/>
      <c r="O3" s="674"/>
      <c r="P3" s="674"/>
      <c r="Q3" s="674"/>
      <c r="R3" s="674"/>
      <c r="S3" s="674"/>
      <c r="T3" s="674"/>
      <c r="U3" s="674"/>
      <c r="V3" s="674"/>
    </row>
    <row r="4" spans="1:51" s="11" customFormat="1" ht="33" customHeight="1" thickBot="1" x14ac:dyDescent="0.3">
      <c r="A4" s="670"/>
      <c r="B4" s="671"/>
      <c r="C4" s="64" t="s">
        <v>16</v>
      </c>
      <c r="D4" s="675" t="s">
        <v>124</v>
      </c>
      <c r="E4" s="675"/>
      <c r="F4" s="675"/>
      <c r="G4" s="675"/>
      <c r="H4" s="675"/>
      <c r="I4" s="675"/>
      <c r="J4" s="675"/>
      <c r="K4" s="675"/>
      <c r="L4" s="675"/>
      <c r="M4" s="675"/>
      <c r="N4" s="675"/>
      <c r="O4" s="675"/>
      <c r="P4" s="675"/>
      <c r="Q4" s="675"/>
      <c r="R4" s="675"/>
      <c r="S4" s="675"/>
      <c r="T4" s="675"/>
      <c r="U4" s="675"/>
      <c r="V4" s="675"/>
    </row>
    <row r="5" spans="1:51" s="11" customFormat="1" ht="13.5" thickBot="1" x14ac:dyDescent="0.3">
      <c r="A5" s="274"/>
      <c r="C5" s="275"/>
      <c r="N5" s="276"/>
      <c r="O5" s="276"/>
      <c r="P5" s="276"/>
      <c r="Q5" s="276"/>
      <c r="R5" s="276"/>
      <c r="S5" s="276"/>
      <c r="T5" s="276"/>
      <c r="U5" s="276"/>
      <c r="V5" s="277"/>
    </row>
    <row r="6" spans="1:51" s="12" customFormat="1" ht="42.75" customHeight="1" x14ac:dyDescent="0.25">
      <c r="A6" s="230" t="s">
        <v>68</v>
      </c>
      <c r="B6" s="665" t="s">
        <v>69</v>
      </c>
      <c r="C6" s="677" t="s">
        <v>70</v>
      </c>
      <c r="D6" s="679" t="s">
        <v>71</v>
      </c>
      <c r="E6" s="680"/>
      <c r="F6" s="665" t="s">
        <v>217</v>
      </c>
      <c r="G6" s="665"/>
      <c r="H6" s="665"/>
      <c r="I6" s="665"/>
      <c r="J6" s="665"/>
      <c r="K6" s="665"/>
      <c r="L6" s="665"/>
      <c r="M6" s="665"/>
      <c r="N6" s="665"/>
      <c r="O6" s="665"/>
      <c r="P6" s="665"/>
      <c r="Q6" s="665"/>
      <c r="R6" s="665"/>
      <c r="S6" s="665"/>
      <c r="T6" s="665" t="s">
        <v>75</v>
      </c>
      <c r="U6" s="665"/>
      <c r="V6" s="665" t="s">
        <v>284</v>
      </c>
    </row>
    <row r="7" spans="1:51" s="12" customFormat="1" ht="44.25" customHeight="1" thickBot="1" x14ac:dyDescent="0.3">
      <c r="A7" s="231"/>
      <c r="B7" s="676"/>
      <c r="C7" s="678"/>
      <c r="D7" s="65" t="s">
        <v>72</v>
      </c>
      <c r="E7" s="65" t="s">
        <v>73</v>
      </c>
      <c r="F7" s="65" t="s">
        <v>74</v>
      </c>
      <c r="G7" s="66" t="s">
        <v>17</v>
      </c>
      <c r="H7" s="66" t="s">
        <v>18</v>
      </c>
      <c r="I7" s="66" t="s">
        <v>19</v>
      </c>
      <c r="J7" s="66" t="s">
        <v>20</v>
      </c>
      <c r="K7" s="66" t="s">
        <v>21</v>
      </c>
      <c r="L7" s="66" t="s">
        <v>22</v>
      </c>
      <c r="M7" s="66" t="s">
        <v>23</v>
      </c>
      <c r="N7" s="66" t="s">
        <v>24</v>
      </c>
      <c r="O7" s="66" t="s">
        <v>25</v>
      </c>
      <c r="P7" s="66" t="s">
        <v>26</v>
      </c>
      <c r="Q7" s="66" t="s">
        <v>27</v>
      </c>
      <c r="R7" s="66" t="s">
        <v>28</v>
      </c>
      <c r="S7" s="213" t="s">
        <v>29</v>
      </c>
      <c r="T7" s="213" t="s">
        <v>76</v>
      </c>
      <c r="U7" s="213" t="s">
        <v>77</v>
      </c>
      <c r="V7" s="676"/>
    </row>
    <row r="8" spans="1:51" s="80" customFormat="1" ht="89.25" customHeight="1" x14ac:dyDescent="0.25">
      <c r="A8" s="656" t="s">
        <v>144</v>
      </c>
      <c r="B8" s="659" t="s">
        <v>151</v>
      </c>
      <c r="C8" s="620" t="s">
        <v>218</v>
      </c>
      <c r="D8" s="622" t="s">
        <v>152</v>
      </c>
      <c r="E8" s="663"/>
      <c r="F8" s="97" t="s">
        <v>153</v>
      </c>
      <c r="G8" s="279">
        <v>0.02</v>
      </c>
      <c r="H8" s="279">
        <v>0.02</v>
      </c>
      <c r="I8" s="280">
        <v>0.1</v>
      </c>
      <c r="J8" s="280">
        <v>0.1</v>
      </c>
      <c r="K8" s="280">
        <v>0.1</v>
      </c>
      <c r="L8" s="280">
        <v>0.12</v>
      </c>
      <c r="M8" s="280">
        <v>0.14000000000000001</v>
      </c>
      <c r="N8" s="280">
        <v>0.1</v>
      </c>
      <c r="O8" s="280">
        <v>0.1</v>
      </c>
      <c r="P8" s="280">
        <v>0.1</v>
      </c>
      <c r="Q8" s="280">
        <v>0.05</v>
      </c>
      <c r="R8" s="280">
        <v>0.05</v>
      </c>
      <c r="S8" s="97">
        <f>SUM(G8:R8)</f>
        <v>1</v>
      </c>
      <c r="T8" s="618">
        <f>+U8</f>
        <v>7.4999999999999997E-2</v>
      </c>
      <c r="U8" s="687">
        <v>7.4999999999999997E-2</v>
      </c>
      <c r="V8" s="681" t="s">
        <v>265</v>
      </c>
      <c r="W8" s="271"/>
      <c r="X8" s="271"/>
      <c r="Y8" s="271"/>
      <c r="Z8" s="271"/>
      <c r="AA8" s="271"/>
      <c r="AB8" s="271"/>
    </row>
    <row r="9" spans="1:51" s="80" customFormat="1" ht="89.25" customHeight="1" x14ac:dyDescent="0.25">
      <c r="A9" s="657"/>
      <c r="B9" s="635"/>
      <c r="C9" s="625"/>
      <c r="D9" s="623"/>
      <c r="E9" s="664"/>
      <c r="F9" s="98" t="s">
        <v>154</v>
      </c>
      <c r="G9" s="99">
        <v>0.02</v>
      </c>
      <c r="H9" s="99">
        <v>0.02</v>
      </c>
      <c r="I9" s="99">
        <v>0.1</v>
      </c>
      <c r="J9" s="99">
        <v>0.1</v>
      </c>
      <c r="K9" s="99">
        <v>0.1</v>
      </c>
      <c r="L9" s="99">
        <v>0.12</v>
      </c>
      <c r="M9" s="100"/>
      <c r="N9" s="100"/>
      <c r="O9" s="100"/>
      <c r="P9" s="100"/>
      <c r="Q9" s="100"/>
      <c r="R9" s="100"/>
      <c r="S9" s="98">
        <f t="shared" ref="S9:S48" si="0">SUM(G9:R9)</f>
        <v>0.46</v>
      </c>
      <c r="T9" s="638"/>
      <c r="U9" s="688"/>
      <c r="V9" s="682"/>
      <c r="W9" s="271"/>
      <c r="X9" s="271"/>
      <c r="Y9" s="271"/>
      <c r="Z9" s="271"/>
      <c r="AA9" s="271"/>
      <c r="AB9" s="271"/>
    </row>
    <row r="10" spans="1:51" s="80" customFormat="1" ht="62.25" customHeight="1" x14ac:dyDescent="0.25">
      <c r="A10" s="657"/>
      <c r="B10" s="635" t="s">
        <v>155</v>
      </c>
      <c r="C10" s="625" t="s">
        <v>219</v>
      </c>
      <c r="D10" s="627" t="s">
        <v>152</v>
      </c>
      <c r="E10" s="81"/>
      <c r="F10" s="101" t="s">
        <v>153</v>
      </c>
      <c r="G10" s="99">
        <v>0.05</v>
      </c>
      <c r="H10" s="99">
        <v>7.0000000000000007E-2</v>
      </c>
      <c r="I10" s="99">
        <v>0.09</v>
      </c>
      <c r="J10" s="99">
        <v>0.09</v>
      </c>
      <c r="K10" s="99">
        <v>0.09</v>
      </c>
      <c r="L10" s="99">
        <v>0.09</v>
      </c>
      <c r="M10" s="99">
        <v>0.09</v>
      </c>
      <c r="N10" s="99">
        <v>0.09</v>
      </c>
      <c r="O10" s="99">
        <v>0.09</v>
      </c>
      <c r="P10" s="99">
        <v>0.09</v>
      </c>
      <c r="Q10" s="99">
        <v>0.09</v>
      </c>
      <c r="R10" s="99">
        <v>7.0000000000000007E-2</v>
      </c>
      <c r="S10" s="101">
        <f t="shared" si="0"/>
        <v>0.99999999999999978</v>
      </c>
      <c r="T10" s="638">
        <f>+U10</f>
        <v>7.4999999999999997E-2</v>
      </c>
      <c r="U10" s="688">
        <v>7.4999999999999997E-2</v>
      </c>
      <c r="V10" s="683" t="s">
        <v>266</v>
      </c>
      <c r="W10" s="271"/>
      <c r="X10" s="271"/>
      <c r="Y10" s="271"/>
      <c r="Z10" s="271"/>
      <c r="AA10" s="271"/>
      <c r="AB10" s="271"/>
    </row>
    <row r="11" spans="1:51" s="80" customFormat="1" ht="62.25" customHeight="1" thickBot="1" x14ac:dyDescent="0.3">
      <c r="A11" s="658"/>
      <c r="B11" s="660"/>
      <c r="C11" s="625"/>
      <c r="D11" s="630"/>
      <c r="E11" s="316"/>
      <c r="F11" s="98" t="s">
        <v>154</v>
      </c>
      <c r="G11" s="108">
        <v>0.05</v>
      </c>
      <c r="H11" s="108">
        <v>7.0000000000000007E-2</v>
      </c>
      <c r="I11" s="108">
        <v>0.09</v>
      </c>
      <c r="J11" s="108">
        <v>0.09</v>
      </c>
      <c r="K11" s="108">
        <v>0.09</v>
      </c>
      <c r="L11" s="108">
        <v>0.09</v>
      </c>
      <c r="M11" s="110"/>
      <c r="N11" s="110"/>
      <c r="O11" s="110"/>
      <c r="P11" s="110"/>
      <c r="Q11" s="110"/>
      <c r="R11" s="110"/>
      <c r="S11" s="96">
        <f>SUM(G11:R11)</f>
        <v>0.48</v>
      </c>
      <c r="T11" s="639"/>
      <c r="U11" s="716"/>
      <c r="V11" s="684"/>
      <c r="W11" s="271"/>
      <c r="X11" s="271"/>
      <c r="Y11" s="271"/>
      <c r="Z11" s="271"/>
      <c r="AA11" s="271"/>
      <c r="AB11" s="271"/>
    </row>
    <row r="12" spans="1:51" s="82" customFormat="1" ht="58.5" customHeight="1" x14ac:dyDescent="0.25">
      <c r="A12" s="608" t="s">
        <v>145</v>
      </c>
      <c r="B12" s="611" t="s">
        <v>156</v>
      </c>
      <c r="C12" s="624" t="s">
        <v>220</v>
      </c>
      <c r="D12" s="622" t="s">
        <v>152</v>
      </c>
      <c r="E12" s="83"/>
      <c r="F12" s="97" t="s">
        <v>153</v>
      </c>
      <c r="G12" s="102">
        <v>0.05</v>
      </c>
      <c r="H12" s="102">
        <v>7.0000000000000007E-2</v>
      </c>
      <c r="I12" s="102">
        <v>0.09</v>
      </c>
      <c r="J12" s="102">
        <v>0.09</v>
      </c>
      <c r="K12" s="102">
        <v>0.09</v>
      </c>
      <c r="L12" s="102">
        <v>0.09</v>
      </c>
      <c r="M12" s="102">
        <v>0.09</v>
      </c>
      <c r="N12" s="102">
        <v>0.09</v>
      </c>
      <c r="O12" s="102">
        <v>0.09</v>
      </c>
      <c r="P12" s="102">
        <v>0.09</v>
      </c>
      <c r="Q12" s="102">
        <v>0.09</v>
      </c>
      <c r="R12" s="102">
        <v>7.0000000000000007E-2</v>
      </c>
      <c r="S12" s="104">
        <f t="shared" si="0"/>
        <v>0.99999999999999978</v>
      </c>
      <c r="T12" s="614">
        <f>SUM(U12:U17)</f>
        <v>0.1</v>
      </c>
      <c r="U12" s="648">
        <v>0.06</v>
      </c>
      <c r="V12" s="685" t="s">
        <v>285</v>
      </c>
      <c r="W12" s="271"/>
      <c r="X12" s="271"/>
      <c r="Y12" s="271"/>
      <c r="Z12" s="271"/>
      <c r="AA12" s="271"/>
      <c r="AB12" s="271"/>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s="82" customFormat="1" ht="58.5" customHeight="1" x14ac:dyDescent="0.25">
      <c r="A13" s="609"/>
      <c r="B13" s="612"/>
      <c r="C13" s="625"/>
      <c r="D13" s="623"/>
      <c r="E13" s="81"/>
      <c r="F13" s="98" t="s">
        <v>154</v>
      </c>
      <c r="G13" s="102">
        <v>0.05</v>
      </c>
      <c r="H13" s="102">
        <v>7.0000000000000007E-2</v>
      </c>
      <c r="I13" s="102">
        <v>0.09</v>
      </c>
      <c r="J13" s="102">
        <v>0.09</v>
      </c>
      <c r="K13" s="102">
        <v>0.09</v>
      </c>
      <c r="L13" s="102">
        <v>0.09</v>
      </c>
      <c r="M13" s="103"/>
      <c r="N13" s="103"/>
      <c r="O13" s="103"/>
      <c r="P13" s="103"/>
      <c r="Q13" s="103"/>
      <c r="R13" s="103"/>
      <c r="S13" s="105">
        <f>SUM(G13:R13)</f>
        <v>0.48</v>
      </c>
      <c r="T13" s="615"/>
      <c r="U13" s="687"/>
      <c r="V13" s="686"/>
      <c r="W13" s="271"/>
      <c r="X13" s="271"/>
      <c r="Y13" s="271"/>
      <c r="Z13" s="271"/>
      <c r="AA13" s="271"/>
      <c r="AB13" s="271"/>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s="82" customFormat="1" ht="53.25" customHeight="1" x14ac:dyDescent="0.25">
      <c r="A14" s="609"/>
      <c r="B14" s="612"/>
      <c r="C14" s="620" t="s">
        <v>221</v>
      </c>
      <c r="D14" s="662" t="s">
        <v>152</v>
      </c>
      <c r="E14" s="318"/>
      <c r="F14" s="104" t="s">
        <v>153</v>
      </c>
      <c r="G14" s="99">
        <v>0.05</v>
      </c>
      <c r="H14" s="99">
        <v>0.1</v>
      </c>
      <c r="I14" s="99">
        <v>0.1</v>
      </c>
      <c r="J14" s="99">
        <v>0.08</v>
      </c>
      <c r="K14" s="99">
        <v>0.08</v>
      </c>
      <c r="L14" s="99">
        <v>0.08</v>
      </c>
      <c r="M14" s="99">
        <v>0.08</v>
      </c>
      <c r="N14" s="99">
        <v>0.1</v>
      </c>
      <c r="O14" s="99">
        <v>0.1</v>
      </c>
      <c r="P14" s="99">
        <v>0.08</v>
      </c>
      <c r="Q14" s="99">
        <v>0.08</v>
      </c>
      <c r="R14" s="99">
        <v>7.0000000000000007E-2</v>
      </c>
      <c r="S14" s="104">
        <f t="shared" si="0"/>
        <v>1</v>
      </c>
      <c r="T14" s="615"/>
      <c r="U14" s="645">
        <v>0.02</v>
      </c>
      <c r="V14" s="683" t="s">
        <v>267</v>
      </c>
      <c r="W14" s="271"/>
      <c r="X14" s="271"/>
      <c r="Y14" s="271"/>
      <c r="Z14" s="271"/>
      <c r="AA14" s="271"/>
      <c r="AB14" s="271"/>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s="82" customFormat="1" ht="53.25" customHeight="1" x14ac:dyDescent="0.25">
      <c r="A15" s="609"/>
      <c r="B15" s="612"/>
      <c r="C15" s="625"/>
      <c r="D15" s="623"/>
      <c r="E15" s="81"/>
      <c r="F15" s="98" t="s">
        <v>154</v>
      </c>
      <c r="G15" s="99">
        <v>0.05</v>
      </c>
      <c r="H15" s="99">
        <v>0.1</v>
      </c>
      <c r="I15" s="99">
        <v>0.1</v>
      </c>
      <c r="J15" s="99">
        <v>0.08</v>
      </c>
      <c r="K15" s="99">
        <v>0.08</v>
      </c>
      <c r="L15" s="99">
        <v>0.08</v>
      </c>
      <c r="M15" s="100"/>
      <c r="N15" s="100"/>
      <c r="O15" s="100"/>
      <c r="P15" s="100"/>
      <c r="Q15" s="100"/>
      <c r="R15" s="100"/>
      <c r="S15" s="98">
        <f>SUM(G15:R15)</f>
        <v>0.49000000000000005</v>
      </c>
      <c r="T15" s="615"/>
      <c r="U15" s="646"/>
      <c r="V15" s="689"/>
      <c r="W15" s="271"/>
      <c r="X15" s="271"/>
      <c r="Y15" s="271"/>
      <c r="Z15" s="271"/>
      <c r="AA15" s="271"/>
      <c r="AB15" s="271"/>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s="82" customFormat="1" ht="58.5" customHeight="1" x14ac:dyDescent="0.25">
      <c r="A16" s="609"/>
      <c r="B16" s="612"/>
      <c r="C16" s="625" t="s">
        <v>222</v>
      </c>
      <c r="D16" s="627" t="s">
        <v>152</v>
      </c>
      <c r="E16" s="81"/>
      <c r="F16" s="101" t="s">
        <v>153</v>
      </c>
      <c r="G16" s="99">
        <v>0.05</v>
      </c>
      <c r="H16" s="99">
        <v>0.09</v>
      </c>
      <c r="I16" s="99">
        <v>0.09</v>
      </c>
      <c r="J16" s="99">
        <v>0.09</v>
      </c>
      <c r="K16" s="99">
        <v>0.09</v>
      </c>
      <c r="L16" s="99">
        <v>0.09</v>
      </c>
      <c r="M16" s="99">
        <v>0.09</v>
      </c>
      <c r="N16" s="99">
        <v>0.09</v>
      </c>
      <c r="O16" s="99">
        <v>0.09</v>
      </c>
      <c r="P16" s="99">
        <v>0.09</v>
      </c>
      <c r="Q16" s="99">
        <v>0.09</v>
      </c>
      <c r="R16" s="99">
        <v>0.05</v>
      </c>
      <c r="S16" s="104">
        <f t="shared" si="0"/>
        <v>0.99999999999999989</v>
      </c>
      <c r="T16" s="615"/>
      <c r="U16" s="644">
        <v>0.02</v>
      </c>
      <c r="V16" s="690" t="s">
        <v>268</v>
      </c>
      <c r="W16" s="271"/>
      <c r="X16" s="271"/>
      <c r="Y16" s="271"/>
      <c r="Z16" s="271"/>
      <c r="AA16" s="271"/>
      <c r="AB16" s="271"/>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s="82" customFormat="1" ht="58.5" customHeight="1" x14ac:dyDescent="0.25">
      <c r="A17" s="609"/>
      <c r="B17" s="612"/>
      <c r="C17" s="625"/>
      <c r="D17" s="623"/>
      <c r="E17" s="81"/>
      <c r="F17" s="98" t="s">
        <v>154</v>
      </c>
      <c r="G17" s="99">
        <v>0.05</v>
      </c>
      <c r="H17" s="99">
        <v>0.09</v>
      </c>
      <c r="I17" s="99">
        <v>0.09</v>
      </c>
      <c r="J17" s="99">
        <v>0.09</v>
      </c>
      <c r="K17" s="99">
        <v>0.09</v>
      </c>
      <c r="L17" s="99">
        <v>0.09</v>
      </c>
      <c r="M17" s="100"/>
      <c r="N17" s="100"/>
      <c r="O17" s="100"/>
      <c r="P17" s="100"/>
      <c r="Q17" s="100"/>
      <c r="R17" s="100"/>
      <c r="S17" s="98">
        <f>SUM(G17:R17)</f>
        <v>0.5</v>
      </c>
      <c r="T17" s="615"/>
      <c r="U17" s="645"/>
      <c r="V17" s="691"/>
      <c r="W17" s="271"/>
      <c r="X17" s="271"/>
      <c r="Y17" s="271"/>
      <c r="Z17" s="271"/>
      <c r="AA17" s="271"/>
      <c r="AB17" s="271"/>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s="82" customFormat="1" ht="46.5" customHeight="1" x14ac:dyDescent="0.25">
      <c r="A18" s="609"/>
      <c r="B18" s="635" t="s">
        <v>157</v>
      </c>
      <c r="C18" s="625" t="s">
        <v>223</v>
      </c>
      <c r="D18" s="627" t="s">
        <v>152</v>
      </c>
      <c r="E18" s="81"/>
      <c r="F18" s="101" t="s">
        <v>153</v>
      </c>
      <c r="G18" s="99">
        <v>0.05</v>
      </c>
      <c r="H18" s="99">
        <v>7.0000000000000007E-2</v>
      </c>
      <c r="I18" s="99">
        <v>0.09</v>
      </c>
      <c r="J18" s="99">
        <v>0.09</v>
      </c>
      <c r="K18" s="99">
        <v>0.09</v>
      </c>
      <c r="L18" s="99">
        <v>0.09</v>
      </c>
      <c r="M18" s="99">
        <v>0.09</v>
      </c>
      <c r="N18" s="99">
        <v>0.09</v>
      </c>
      <c r="O18" s="99">
        <v>0.09</v>
      </c>
      <c r="P18" s="99">
        <v>0.09</v>
      </c>
      <c r="Q18" s="99">
        <v>0.09</v>
      </c>
      <c r="R18" s="99">
        <v>7.0000000000000007E-2</v>
      </c>
      <c r="S18" s="101">
        <f t="shared" si="0"/>
        <v>0.99999999999999978</v>
      </c>
      <c r="T18" s="638">
        <f>+U18</f>
        <v>0.03</v>
      </c>
      <c r="U18" s="646">
        <v>0.03</v>
      </c>
      <c r="V18" s="692" t="s">
        <v>269</v>
      </c>
      <c r="W18" s="271"/>
      <c r="X18" s="271"/>
      <c r="Y18" s="271"/>
      <c r="Z18" s="271"/>
      <c r="AA18" s="271"/>
      <c r="AB18" s="271"/>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s="82" customFormat="1" ht="46.5" customHeight="1" x14ac:dyDescent="0.25">
      <c r="A19" s="609"/>
      <c r="B19" s="635"/>
      <c r="C19" s="625"/>
      <c r="D19" s="623"/>
      <c r="E19" s="81"/>
      <c r="F19" s="98" t="s">
        <v>154</v>
      </c>
      <c r="G19" s="99">
        <v>0.05</v>
      </c>
      <c r="H19" s="99">
        <v>7.0000000000000007E-2</v>
      </c>
      <c r="I19" s="99">
        <v>0.09</v>
      </c>
      <c r="J19" s="99">
        <v>0.09</v>
      </c>
      <c r="K19" s="99">
        <v>0.09</v>
      </c>
      <c r="L19" s="99">
        <v>0.09</v>
      </c>
      <c r="M19" s="100"/>
      <c r="N19" s="100"/>
      <c r="O19" s="100"/>
      <c r="P19" s="100"/>
      <c r="Q19" s="100"/>
      <c r="R19" s="100"/>
      <c r="S19" s="98">
        <f t="shared" si="0"/>
        <v>0.48</v>
      </c>
      <c r="T19" s="638"/>
      <c r="U19" s="646"/>
      <c r="V19" s="693"/>
      <c r="W19" s="271"/>
      <c r="X19" s="271"/>
      <c r="Y19" s="271"/>
      <c r="Z19" s="271"/>
      <c r="AA19" s="271"/>
      <c r="AB19" s="271"/>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s="82" customFormat="1" ht="78.75" customHeight="1" x14ac:dyDescent="0.25">
      <c r="A20" s="609"/>
      <c r="B20" s="660" t="s">
        <v>158</v>
      </c>
      <c r="C20" s="459" t="s">
        <v>188</v>
      </c>
      <c r="D20" s="627" t="s">
        <v>152</v>
      </c>
      <c r="E20" s="81"/>
      <c r="F20" s="101" t="s">
        <v>153</v>
      </c>
      <c r="G20" s="233">
        <v>0.02</v>
      </c>
      <c r="H20" s="233">
        <v>0.03</v>
      </c>
      <c r="I20" s="233">
        <v>0.04</v>
      </c>
      <c r="J20" s="233">
        <v>0.04</v>
      </c>
      <c r="K20" s="233">
        <v>7.0000000000000007E-2</v>
      </c>
      <c r="L20" s="233">
        <v>0.14000000000000001</v>
      </c>
      <c r="M20" s="233">
        <v>0.14000000000000001</v>
      </c>
      <c r="N20" s="233">
        <v>0.14000000000000001</v>
      </c>
      <c r="O20" s="233">
        <v>0.14000000000000001</v>
      </c>
      <c r="P20" s="233">
        <v>0.09</v>
      </c>
      <c r="Q20" s="233">
        <v>0.09</v>
      </c>
      <c r="R20" s="233">
        <v>0.06</v>
      </c>
      <c r="S20" s="101">
        <f t="shared" si="0"/>
        <v>1</v>
      </c>
      <c r="T20" s="661">
        <f>+U20</f>
        <v>7.0000000000000007E-2</v>
      </c>
      <c r="U20" s="646">
        <v>7.0000000000000007E-2</v>
      </c>
      <c r="V20" s="694" t="s">
        <v>270</v>
      </c>
      <c r="W20" s="271"/>
      <c r="X20" s="271"/>
      <c r="Y20" s="271"/>
      <c r="Z20" s="271"/>
      <c r="AA20" s="271"/>
      <c r="AB20" s="271"/>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s="82" customFormat="1" ht="78.75" customHeight="1" thickBot="1" x14ac:dyDescent="0.3">
      <c r="A21" s="610"/>
      <c r="B21" s="613"/>
      <c r="C21" s="496"/>
      <c r="D21" s="630"/>
      <c r="E21" s="84"/>
      <c r="F21" s="106" t="s">
        <v>154</v>
      </c>
      <c r="G21" s="85">
        <v>0.02</v>
      </c>
      <c r="H21" s="85">
        <v>0.03</v>
      </c>
      <c r="I21" s="85">
        <v>0.04</v>
      </c>
      <c r="J21" s="85">
        <v>0.04</v>
      </c>
      <c r="K21" s="85">
        <v>7.0000000000000007E-2</v>
      </c>
      <c r="L21" s="85">
        <v>0.14000000000000001</v>
      </c>
      <c r="M21" s="107"/>
      <c r="N21" s="107"/>
      <c r="O21" s="107"/>
      <c r="P21" s="107"/>
      <c r="Q21" s="107"/>
      <c r="R21" s="107"/>
      <c r="S21" s="106">
        <f t="shared" si="0"/>
        <v>0.34</v>
      </c>
      <c r="T21" s="616"/>
      <c r="U21" s="654"/>
      <c r="V21" s="695"/>
      <c r="W21" s="271"/>
      <c r="X21" s="271"/>
      <c r="Y21" s="271"/>
      <c r="Z21" s="271"/>
      <c r="AA21" s="271"/>
      <c r="AB21" s="271"/>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s="82" customFormat="1" ht="58.9" customHeight="1" x14ac:dyDescent="0.25">
      <c r="A22" s="608" t="s">
        <v>148</v>
      </c>
      <c r="B22" s="611" t="s">
        <v>159</v>
      </c>
      <c r="C22" s="464" t="s">
        <v>189</v>
      </c>
      <c r="D22" s="662" t="s">
        <v>152</v>
      </c>
      <c r="E22" s="318"/>
      <c r="F22" s="104" t="s">
        <v>153</v>
      </c>
      <c r="G22" s="102">
        <v>0.03</v>
      </c>
      <c r="H22" s="102">
        <v>0.04</v>
      </c>
      <c r="I22" s="102">
        <v>0.1</v>
      </c>
      <c r="J22" s="102">
        <v>0.1</v>
      </c>
      <c r="K22" s="102">
        <v>0.1</v>
      </c>
      <c r="L22" s="102">
        <v>0.1</v>
      </c>
      <c r="M22" s="102">
        <v>0.1</v>
      </c>
      <c r="N22" s="102">
        <v>0.1</v>
      </c>
      <c r="O22" s="102">
        <v>0.1</v>
      </c>
      <c r="P22" s="102">
        <v>0.1</v>
      </c>
      <c r="Q22" s="102">
        <v>0.1</v>
      </c>
      <c r="R22" s="103">
        <v>0.03</v>
      </c>
      <c r="S22" s="232">
        <f>SUM(G22:R22)</f>
        <v>0.99999999999999989</v>
      </c>
      <c r="T22" s="699">
        <f>+U22</f>
        <v>0.1</v>
      </c>
      <c r="U22" s="651">
        <v>0.1</v>
      </c>
      <c r="V22" s="697" t="s">
        <v>271</v>
      </c>
      <c r="W22" s="271"/>
      <c r="X22" s="271"/>
      <c r="Y22" s="271"/>
      <c r="Z22" s="271"/>
      <c r="AA22" s="271"/>
      <c r="AB22" s="271"/>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s="82" customFormat="1" ht="58.9" customHeight="1" x14ac:dyDescent="0.25">
      <c r="A23" s="609"/>
      <c r="B23" s="612"/>
      <c r="C23" s="696"/>
      <c r="D23" s="623"/>
      <c r="E23" s="81"/>
      <c r="F23" s="98" t="s">
        <v>154</v>
      </c>
      <c r="G23" s="99">
        <v>0.03</v>
      </c>
      <c r="H23" s="99">
        <v>0.04</v>
      </c>
      <c r="I23" s="99">
        <v>0.1</v>
      </c>
      <c r="J23" s="99">
        <v>0.1</v>
      </c>
      <c r="K23" s="99">
        <v>0.1</v>
      </c>
      <c r="L23" s="99">
        <v>0.1</v>
      </c>
      <c r="M23" s="100"/>
      <c r="N23" s="100"/>
      <c r="O23" s="100"/>
      <c r="P23" s="100"/>
      <c r="Q23" s="100"/>
      <c r="R23" s="100"/>
      <c r="S23" s="98">
        <f t="shared" si="0"/>
        <v>0.47</v>
      </c>
      <c r="T23" s="700"/>
      <c r="U23" s="645"/>
      <c r="V23" s="698"/>
      <c r="W23" s="271"/>
      <c r="X23" s="271"/>
      <c r="Y23" s="271"/>
      <c r="Z23" s="271"/>
      <c r="AA23" s="271"/>
      <c r="AB23" s="271"/>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s="82" customFormat="1" ht="39.6" customHeight="1" x14ac:dyDescent="0.25">
      <c r="A24" s="609"/>
      <c r="B24" s="635" t="s">
        <v>160</v>
      </c>
      <c r="C24" s="619" t="s">
        <v>190</v>
      </c>
      <c r="D24" s="627" t="s">
        <v>152</v>
      </c>
      <c r="E24" s="81"/>
      <c r="F24" s="101" t="s">
        <v>153</v>
      </c>
      <c r="G24" s="99"/>
      <c r="H24" s="99">
        <v>0.1</v>
      </c>
      <c r="I24" s="99">
        <v>0.1</v>
      </c>
      <c r="J24" s="100">
        <v>0.1</v>
      </c>
      <c r="K24" s="100">
        <v>0.1</v>
      </c>
      <c r="L24" s="100">
        <v>0.1</v>
      </c>
      <c r="M24" s="100">
        <v>0.1</v>
      </c>
      <c r="N24" s="100">
        <v>0.1</v>
      </c>
      <c r="O24" s="100">
        <v>0.1</v>
      </c>
      <c r="P24" s="100">
        <v>0.1</v>
      </c>
      <c r="Q24" s="100">
        <v>0.1</v>
      </c>
      <c r="R24" s="100" t="s">
        <v>209</v>
      </c>
      <c r="S24" s="101">
        <f t="shared" si="0"/>
        <v>0.99999999999999989</v>
      </c>
      <c r="T24" s="661">
        <f>+U24+U26+U28</f>
        <v>0.1</v>
      </c>
      <c r="U24" s="646">
        <v>0.04</v>
      </c>
      <c r="V24" s="701" t="s">
        <v>272</v>
      </c>
      <c r="W24" s="271"/>
      <c r="X24" s="626"/>
      <c r="Y24" s="271"/>
      <c r="Z24" s="271"/>
      <c r="AA24" s="271"/>
      <c r="AB24" s="271"/>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s="82" customFormat="1" ht="39.6" customHeight="1" x14ac:dyDescent="0.25">
      <c r="A25" s="609"/>
      <c r="B25" s="635"/>
      <c r="C25" s="620"/>
      <c r="D25" s="623"/>
      <c r="E25" s="81"/>
      <c r="F25" s="98" t="s">
        <v>154</v>
      </c>
      <c r="G25" s="99"/>
      <c r="H25" s="99">
        <v>0.1</v>
      </c>
      <c r="I25" s="99">
        <v>0.1</v>
      </c>
      <c r="J25" s="99">
        <v>0.1</v>
      </c>
      <c r="K25" s="99">
        <v>0.1</v>
      </c>
      <c r="L25" s="99">
        <v>0.1</v>
      </c>
      <c r="M25" s="100"/>
      <c r="N25" s="100"/>
      <c r="O25" s="100"/>
      <c r="P25" s="100"/>
      <c r="Q25" s="100"/>
      <c r="R25" s="100"/>
      <c r="S25" s="98">
        <f t="shared" si="0"/>
        <v>0.5</v>
      </c>
      <c r="T25" s="615"/>
      <c r="U25" s="646"/>
      <c r="V25" s="702"/>
      <c r="W25" s="271"/>
      <c r="X25" s="626"/>
      <c r="Y25" s="271"/>
      <c r="Z25" s="271"/>
      <c r="AA25" s="271"/>
      <c r="AB25" s="271"/>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s="82" customFormat="1" ht="39.6" customHeight="1" x14ac:dyDescent="0.25">
      <c r="A26" s="609"/>
      <c r="B26" s="635"/>
      <c r="C26" s="619" t="s">
        <v>224</v>
      </c>
      <c r="D26" s="627" t="s">
        <v>152</v>
      </c>
      <c r="E26" s="81"/>
      <c r="F26" s="101" t="s">
        <v>153</v>
      </c>
      <c r="G26" s="99"/>
      <c r="H26" s="99"/>
      <c r="I26" s="99">
        <v>0.1</v>
      </c>
      <c r="J26" s="100"/>
      <c r="K26" s="100"/>
      <c r="L26" s="100">
        <v>0.3</v>
      </c>
      <c r="M26" s="100"/>
      <c r="N26" s="100"/>
      <c r="O26" s="100">
        <v>0.4</v>
      </c>
      <c r="P26" s="100"/>
      <c r="Q26" s="100"/>
      <c r="R26" s="100">
        <v>0.2</v>
      </c>
      <c r="S26" s="101">
        <f t="shared" si="0"/>
        <v>1</v>
      </c>
      <c r="T26" s="615"/>
      <c r="U26" s="644">
        <v>0.03</v>
      </c>
      <c r="V26" s="628" t="s">
        <v>273</v>
      </c>
      <c r="W26" s="271"/>
      <c r="X26" s="271"/>
      <c r="Y26" s="271"/>
      <c r="Z26" s="271"/>
      <c r="AA26" s="271"/>
      <c r="AB26" s="271"/>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s="82" customFormat="1" ht="39.6" customHeight="1" x14ac:dyDescent="0.25">
      <c r="A27" s="609"/>
      <c r="B27" s="635"/>
      <c r="C27" s="620"/>
      <c r="D27" s="623"/>
      <c r="E27" s="81"/>
      <c r="F27" s="98" t="s">
        <v>154</v>
      </c>
      <c r="G27" s="99"/>
      <c r="H27" s="99"/>
      <c r="I27" s="99">
        <v>0.1</v>
      </c>
      <c r="J27" s="99"/>
      <c r="K27" s="99"/>
      <c r="L27" s="99">
        <v>0.1</v>
      </c>
      <c r="M27" s="100"/>
      <c r="N27" s="100"/>
      <c r="O27" s="100"/>
      <c r="P27" s="100"/>
      <c r="Q27" s="100"/>
      <c r="R27" s="100"/>
      <c r="S27" s="98">
        <f t="shared" si="0"/>
        <v>0.2</v>
      </c>
      <c r="T27" s="615"/>
      <c r="U27" s="645"/>
      <c r="V27" s="628"/>
      <c r="W27" s="271"/>
      <c r="X27" s="271"/>
      <c r="Y27" s="271"/>
      <c r="Z27" s="271"/>
      <c r="AA27" s="271"/>
      <c r="AB27" s="271"/>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s="82" customFormat="1" ht="48.6" customHeight="1" x14ac:dyDescent="0.25">
      <c r="A28" s="609"/>
      <c r="B28" s="635"/>
      <c r="C28" s="625" t="s">
        <v>191</v>
      </c>
      <c r="D28" s="627" t="s">
        <v>152</v>
      </c>
      <c r="E28" s="81"/>
      <c r="F28" s="101" t="s">
        <v>153</v>
      </c>
      <c r="G28" s="99"/>
      <c r="H28" s="99"/>
      <c r="I28" s="99">
        <v>0.25</v>
      </c>
      <c r="J28" s="100"/>
      <c r="K28" s="100"/>
      <c r="L28" s="100">
        <v>0.25</v>
      </c>
      <c r="M28" s="100"/>
      <c r="N28" s="100"/>
      <c r="O28" s="100">
        <v>0.25</v>
      </c>
      <c r="P28" s="100"/>
      <c r="Q28" s="100"/>
      <c r="R28" s="100">
        <v>0.25</v>
      </c>
      <c r="S28" s="101">
        <f t="shared" si="0"/>
        <v>1</v>
      </c>
      <c r="T28" s="615"/>
      <c r="U28" s="646">
        <v>0.03</v>
      </c>
      <c r="V28" s="628" t="s">
        <v>274</v>
      </c>
      <c r="W28" s="271"/>
      <c r="X28" s="271"/>
      <c r="Y28" s="271"/>
      <c r="Z28" s="271"/>
      <c r="AA28" s="271"/>
      <c r="AB28" s="271"/>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s="82" customFormat="1" ht="39.6" customHeight="1" thickBot="1" x14ac:dyDescent="0.3">
      <c r="A29" s="610"/>
      <c r="B29" s="636"/>
      <c r="C29" s="629"/>
      <c r="D29" s="630"/>
      <c r="E29" s="84"/>
      <c r="F29" s="96" t="s">
        <v>154</v>
      </c>
      <c r="G29" s="108"/>
      <c r="H29" s="108"/>
      <c r="I29" s="108">
        <v>0.25</v>
      </c>
      <c r="J29" s="108"/>
      <c r="K29" s="108"/>
      <c r="L29" s="108">
        <v>0.25</v>
      </c>
      <c r="M29" s="109"/>
      <c r="N29" s="109"/>
      <c r="O29" s="109"/>
      <c r="P29" s="109"/>
      <c r="Q29" s="109"/>
      <c r="R29" s="109"/>
      <c r="S29" s="98">
        <f t="shared" si="0"/>
        <v>0.5</v>
      </c>
      <c r="T29" s="616"/>
      <c r="U29" s="644"/>
      <c r="V29" s="631"/>
      <c r="W29" s="271"/>
      <c r="X29" s="271"/>
      <c r="Y29" s="271"/>
      <c r="Z29" s="271"/>
      <c r="AA29" s="271"/>
      <c r="AB29" s="271"/>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s="82" customFormat="1" ht="73.150000000000006" customHeight="1" x14ac:dyDescent="0.25">
      <c r="A30" s="608" t="s">
        <v>161</v>
      </c>
      <c r="B30" s="611" t="s">
        <v>162</v>
      </c>
      <c r="C30" s="624" t="s">
        <v>192</v>
      </c>
      <c r="D30" s="622" t="s">
        <v>152</v>
      </c>
      <c r="E30" s="83"/>
      <c r="F30" s="97" t="s">
        <v>153</v>
      </c>
      <c r="G30" s="279"/>
      <c r="H30" s="279">
        <v>0.1</v>
      </c>
      <c r="I30" s="279">
        <v>0.09</v>
      </c>
      <c r="J30" s="279">
        <v>0.09</v>
      </c>
      <c r="K30" s="279">
        <v>0.09</v>
      </c>
      <c r="L30" s="279">
        <v>0.09</v>
      </c>
      <c r="M30" s="279">
        <v>0.09</v>
      </c>
      <c r="N30" s="279">
        <v>0.09</v>
      </c>
      <c r="O30" s="279">
        <v>0.09</v>
      </c>
      <c r="P30" s="279">
        <v>0.09</v>
      </c>
      <c r="Q30" s="279">
        <v>0.09</v>
      </c>
      <c r="R30" s="279">
        <v>0.09</v>
      </c>
      <c r="S30" s="97">
        <f t="shared" si="0"/>
        <v>0.99999999999999978</v>
      </c>
      <c r="T30" s="614">
        <f>+U30+U32</f>
        <v>0.05</v>
      </c>
      <c r="U30" s="715">
        <v>2.5000000000000001E-2</v>
      </c>
      <c r="V30" s="640" t="s">
        <v>275</v>
      </c>
      <c r="W30" s="271"/>
      <c r="X30" s="271"/>
      <c r="Y30" s="271"/>
      <c r="Z30" s="271"/>
      <c r="AA30" s="271"/>
      <c r="AB30" s="271"/>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s="82" customFormat="1" ht="66.75" customHeight="1" thickBot="1" x14ac:dyDescent="0.3">
      <c r="A31" s="609"/>
      <c r="B31" s="612"/>
      <c r="C31" s="625"/>
      <c r="D31" s="623"/>
      <c r="E31" s="81"/>
      <c r="F31" s="98" t="s">
        <v>154</v>
      </c>
      <c r="G31" s="108"/>
      <c r="H31" s="108">
        <v>0.1</v>
      </c>
      <c r="I31" s="108">
        <v>0.09</v>
      </c>
      <c r="J31" s="99">
        <v>0.09</v>
      </c>
      <c r="K31" s="99">
        <v>0.09</v>
      </c>
      <c r="L31" s="99">
        <v>0.09</v>
      </c>
      <c r="M31" s="100"/>
      <c r="N31" s="100"/>
      <c r="O31" s="100"/>
      <c r="P31" s="100"/>
      <c r="Q31" s="100"/>
      <c r="R31" s="100"/>
      <c r="S31" s="98">
        <f t="shared" si="0"/>
        <v>0.45999999999999996</v>
      </c>
      <c r="T31" s="615"/>
      <c r="U31" s="688"/>
      <c r="V31" s="641"/>
      <c r="W31" s="271"/>
      <c r="X31" s="271"/>
      <c r="Y31" s="271"/>
      <c r="Z31" s="271"/>
      <c r="AA31" s="271"/>
      <c r="AB31" s="271"/>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s="82" customFormat="1" ht="54.75" customHeight="1" x14ac:dyDescent="0.25">
      <c r="A32" s="609"/>
      <c r="B32" s="612"/>
      <c r="C32" s="625" t="s">
        <v>193</v>
      </c>
      <c r="D32" s="627" t="s">
        <v>152</v>
      </c>
      <c r="E32" s="81"/>
      <c r="F32" s="104" t="s">
        <v>153</v>
      </c>
      <c r="G32" s="102"/>
      <c r="H32" s="102">
        <v>0.1</v>
      </c>
      <c r="I32" s="102">
        <v>0.09</v>
      </c>
      <c r="J32" s="102">
        <v>0.09</v>
      </c>
      <c r="K32" s="102">
        <v>0.09</v>
      </c>
      <c r="L32" s="102">
        <v>0.09</v>
      </c>
      <c r="M32" s="102">
        <v>0.09</v>
      </c>
      <c r="N32" s="102">
        <v>0.09</v>
      </c>
      <c r="O32" s="102">
        <v>0.09</v>
      </c>
      <c r="P32" s="102">
        <v>0.09</v>
      </c>
      <c r="Q32" s="102">
        <v>0.09</v>
      </c>
      <c r="R32" s="102">
        <v>0.09</v>
      </c>
      <c r="S32" s="104">
        <f t="shared" si="0"/>
        <v>0.99999999999999978</v>
      </c>
      <c r="T32" s="615"/>
      <c r="U32" s="687">
        <v>2.5000000000000001E-2</v>
      </c>
      <c r="V32" s="640" t="s">
        <v>276</v>
      </c>
      <c r="W32" s="272"/>
      <c r="X32" s="271"/>
      <c r="Y32" s="271"/>
      <c r="Z32" s="271"/>
      <c r="AA32" s="271"/>
      <c r="AB32" s="271"/>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8" s="82" customFormat="1" ht="54.75" customHeight="1" thickBot="1" x14ac:dyDescent="0.3">
      <c r="A33" s="610"/>
      <c r="B33" s="613"/>
      <c r="C33" s="629"/>
      <c r="D33" s="630"/>
      <c r="E33" s="84"/>
      <c r="F33" s="96" t="s">
        <v>154</v>
      </c>
      <c r="G33" s="108"/>
      <c r="H33" s="108">
        <v>0.1</v>
      </c>
      <c r="I33" s="108">
        <v>0.09</v>
      </c>
      <c r="J33" s="108">
        <v>0.09</v>
      </c>
      <c r="K33" s="108">
        <v>0.09</v>
      </c>
      <c r="L33" s="108">
        <v>0.09</v>
      </c>
      <c r="M33" s="110"/>
      <c r="N33" s="110"/>
      <c r="O33" s="110"/>
      <c r="P33" s="110"/>
      <c r="Q33" s="110"/>
      <c r="R33" s="110"/>
      <c r="S33" s="96">
        <f t="shared" si="0"/>
        <v>0.45999999999999996</v>
      </c>
      <c r="T33" s="616"/>
      <c r="U33" s="716"/>
      <c r="V33" s="641"/>
      <c r="W33" s="272"/>
      <c r="X33" s="271"/>
      <c r="Y33" s="271"/>
      <c r="Z33" s="271"/>
      <c r="AA33" s="271"/>
      <c r="AB33" s="271"/>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8" s="82" customFormat="1" ht="67.900000000000006" customHeight="1" x14ac:dyDescent="0.25">
      <c r="A34" s="608" t="s">
        <v>163</v>
      </c>
      <c r="B34" s="611" t="s">
        <v>164</v>
      </c>
      <c r="C34" s="620" t="s">
        <v>225</v>
      </c>
      <c r="D34" s="655" t="s">
        <v>152</v>
      </c>
      <c r="E34" s="318"/>
      <c r="F34" s="104" t="s">
        <v>153</v>
      </c>
      <c r="G34" s="102"/>
      <c r="H34" s="102"/>
      <c r="I34" s="102">
        <v>0.12</v>
      </c>
      <c r="J34" s="102"/>
      <c r="K34" s="102"/>
      <c r="L34" s="102">
        <v>0.35</v>
      </c>
      <c r="M34" s="102"/>
      <c r="N34" s="102"/>
      <c r="O34" s="102">
        <v>0.18</v>
      </c>
      <c r="P34" s="102"/>
      <c r="Q34" s="102"/>
      <c r="R34" s="102">
        <v>0.35</v>
      </c>
      <c r="S34" s="104">
        <f t="shared" si="0"/>
        <v>0.99999999999999989</v>
      </c>
      <c r="T34" s="614">
        <f>+U34+U36+U38</f>
        <v>0.1</v>
      </c>
      <c r="U34" s="648">
        <v>0.04</v>
      </c>
      <c r="V34" s="642" t="s">
        <v>277</v>
      </c>
      <c r="W34" s="271"/>
      <c r="X34" s="271"/>
      <c r="Y34" s="271"/>
      <c r="Z34" s="271"/>
      <c r="AA34" s="271"/>
      <c r="AB34" s="271"/>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8" s="82" customFormat="1" ht="63" customHeight="1" x14ac:dyDescent="0.25">
      <c r="A35" s="609"/>
      <c r="B35" s="612"/>
      <c r="C35" s="625"/>
      <c r="D35" s="621"/>
      <c r="E35" s="81"/>
      <c r="F35" s="98" t="s">
        <v>154</v>
      </c>
      <c r="G35" s="99"/>
      <c r="H35" s="99"/>
      <c r="I35" s="99">
        <v>0.12</v>
      </c>
      <c r="J35" s="99" t="s">
        <v>209</v>
      </c>
      <c r="K35" s="99"/>
      <c r="L35" s="99">
        <v>0.34599999999999997</v>
      </c>
      <c r="M35" s="100"/>
      <c r="N35" s="100"/>
      <c r="O35" s="100"/>
      <c r="P35" s="100"/>
      <c r="Q35" s="100"/>
      <c r="R35" s="100"/>
      <c r="S35" s="98">
        <f t="shared" si="0"/>
        <v>0.46599999999999997</v>
      </c>
      <c r="T35" s="615"/>
      <c r="U35" s="649"/>
      <c r="V35" s="643"/>
      <c r="W35" s="271"/>
      <c r="X35" s="271"/>
      <c r="Y35" s="271"/>
      <c r="Z35" s="271"/>
      <c r="AA35" s="271"/>
      <c r="AB35" s="271"/>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8" s="82" customFormat="1" ht="81.75" customHeight="1" x14ac:dyDescent="0.25">
      <c r="A36" s="609"/>
      <c r="B36" s="612"/>
      <c r="C36" s="619" t="s">
        <v>194</v>
      </c>
      <c r="D36" s="621" t="s">
        <v>152</v>
      </c>
      <c r="E36" s="317"/>
      <c r="F36" s="101" t="s">
        <v>153</v>
      </c>
      <c r="G36" s="99"/>
      <c r="H36" s="99"/>
      <c r="I36" s="99"/>
      <c r="J36" s="99"/>
      <c r="K36" s="99">
        <v>0.5</v>
      </c>
      <c r="L36" s="99"/>
      <c r="M36" s="99" t="s">
        <v>209</v>
      </c>
      <c r="N36" s="99"/>
      <c r="O36" s="99"/>
      <c r="P36" s="99"/>
      <c r="Q36" s="99">
        <v>0.5</v>
      </c>
      <c r="R36" s="99" t="s">
        <v>209</v>
      </c>
      <c r="S36" s="104">
        <f t="shared" si="0"/>
        <v>1</v>
      </c>
      <c r="T36" s="615"/>
      <c r="U36" s="646">
        <v>0.02</v>
      </c>
      <c r="V36" s="396" t="s">
        <v>278</v>
      </c>
      <c r="W36" s="271"/>
      <c r="X36" s="271"/>
      <c r="Y36" s="271"/>
      <c r="Z36" s="271"/>
      <c r="AA36" s="271"/>
      <c r="AB36" s="271"/>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8" s="82" customFormat="1" ht="81.75" customHeight="1" x14ac:dyDescent="0.25">
      <c r="A37" s="609"/>
      <c r="B37" s="612"/>
      <c r="C37" s="620"/>
      <c r="D37" s="621"/>
      <c r="E37" s="317"/>
      <c r="F37" s="101"/>
      <c r="G37" s="99"/>
      <c r="H37" s="99"/>
      <c r="I37" s="99"/>
      <c r="J37" s="99"/>
      <c r="K37" s="99">
        <v>0.5</v>
      </c>
      <c r="L37" s="99"/>
      <c r="M37" s="99"/>
      <c r="N37" s="99"/>
      <c r="O37" s="99"/>
      <c r="P37" s="99"/>
      <c r="Q37" s="99"/>
      <c r="R37" s="99"/>
      <c r="S37" s="98">
        <f t="shared" si="0"/>
        <v>0.5</v>
      </c>
      <c r="T37" s="615"/>
      <c r="U37" s="646"/>
      <c r="V37" s="396" t="s">
        <v>286</v>
      </c>
      <c r="W37" s="271"/>
      <c r="X37" s="271"/>
      <c r="Y37" s="271"/>
      <c r="Z37" s="271"/>
      <c r="AA37" s="271"/>
      <c r="AB37" s="271"/>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8" s="82" customFormat="1" ht="51.75" customHeight="1" x14ac:dyDescent="0.25">
      <c r="A38" s="609"/>
      <c r="B38" s="612"/>
      <c r="C38" s="619" t="s">
        <v>226</v>
      </c>
      <c r="D38" s="621" t="s">
        <v>227</v>
      </c>
      <c r="E38" s="317"/>
      <c r="F38" s="101" t="s">
        <v>153</v>
      </c>
      <c r="G38" s="99"/>
      <c r="H38" s="99"/>
      <c r="I38" s="99"/>
      <c r="J38" s="99"/>
      <c r="K38" s="99">
        <v>0.5</v>
      </c>
      <c r="L38" s="99"/>
      <c r="M38" s="99" t="s">
        <v>209</v>
      </c>
      <c r="N38" s="99"/>
      <c r="O38" s="99"/>
      <c r="P38" s="99"/>
      <c r="Q38" s="99">
        <v>0.5</v>
      </c>
      <c r="R38" s="99" t="s">
        <v>209</v>
      </c>
      <c r="S38" s="104">
        <f t="shared" si="0"/>
        <v>1</v>
      </c>
      <c r="T38" s="615"/>
      <c r="U38" s="651">
        <v>0.04</v>
      </c>
      <c r="V38" s="642" t="s">
        <v>279</v>
      </c>
      <c r="W38" s="271"/>
      <c r="X38" s="271"/>
      <c r="Y38" s="271"/>
      <c r="Z38" s="271"/>
      <c r="AA38" s="271"/>
      <c r="AB38" s="271"/>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8" s="82" customFormat="1" ht="52.5" customHeight="1" thickBot="1" x14ac:dyDescent="0.3">
      <c r="A39" s="610"/>
      <c r="B39" s="613"/>
      <c r="C39" s="650"/>
      <c r="D39" s="621"/>
      <c r="E39" s="317"/>
      <c r="F39" s="98" t="s">
        <v>154</v>
      </c>
      <c r="G39" s="99"/>
      <c r="H39" s="99"/>
      <c r="I39" s="99"/>
      <c r="J39" s="108"/>
      <c r="K39" s="108">
        <v>0.4</v>
      </c>
      <c r="L39" s="108"/>
      <c r="M39" s="100"/>
      <c r="N39" s="100"/>
      <c r="O39" s="100"/>
      <c r="P39" s="100"/>
      <c r="Q39" s="100"/>
      <c r="R39" s="100"/>
      <c r="S39" s="98">
        <f t="shared" si="0"/>
        <v>0.4</v>
      </c>
      <c r="T39" s="616"/>
      <c r="U39" s="652"/>
      <c r="V39" s="647"/>
      <c r="W39" s="271"/>
      <c r="X39" s="271"/>
      <c r="Y39" s="271"/>
      <c r="Z39" s="271"/>
      <c r="AA39" s="271"/>
      <c r="AB39" s="271"/>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8" s="82" customFormat="1" ht="63.6" customHeight="1" x14ac:dyDescent="0.25">
      <c r="A40" s="608" t="s">
        <v>165</v>
      </c>
      <c r="B40" s="611" t="s">
        <v>195</v>
      </c>
      <c r="C40" s="624" t="s">
        <v>228</v>
      </c>
      <c r="D40" s="709" t="s">
        <v>152</v>
      </c>
      <c r="E40" s="315"/>
      <c r="F40" s="104" t="s">
        <v>153</v>
      </c>
      <c r="G40" s="102"/>
      <c r="H40" s="102"/>
      <c r="I40" s="102"/>
      <c r="J40" s="102">
        <v>0.1</v>
      </c>
      <c r="K40" s="102">
        <v>0.1</v>
      </c>
      <c r="L40" s="102">
        <v>0.2</v>
      </c>
      <c r="M40" s="103">
        <v>0.1</v>
      </c>
      <c r="N40" s="103">
        <v>0.1</v>
      </c>
      <c r="O40" s="103">
        <v>0.1</v>
      </c>
      <c r="P40" s="103">
        <v>0.2</v>
      </c>
      <c r="Q40" s="103">
        <v>0.1</v>
      </c>
      <c r="R40" s="103"/>
      <c r="S40" s="104">
        <f t="shared" si="0"/>
        <v>0.99999999999999989</v>
      </c>
      <c r="T40" s="614">
        <f>+U40</f>
        <v>0.05</v>
      </c>
      <c r="U40" s="710">
        <v>0.05</v>
      </c>
      <c r="V40" s="703" t="s">
        <v>280</v>
      </c>
      <c r="W40" s="271"/>
      <c r="X40" s="271"/>
      <c r="Y40" s="271"/>
      <c r="Z40" s="271"/>
      <c r="AA40" s="271"/>
      <c r="AB40" s="271"/>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8" s="82" customFormat="1" ht="62.45" customHeight="1" x14ac:dyDescent="0.25">
      <c r="A41" s="609"/>
      <c r="B41" s="617"/>
      <c r="C41" s="625"/>
      <c r="D41" s="655"/>
      <c r="E41" s="317"/>
      <c r="F41" s="98" t="s">
        <v>154</v>
      </c>
      <c r="G41" s="111"/>
      <c r="H41" s="111"/>
      <c r="I41" s="111"/>
      <c r="J41" s="111">
        <v>0.1</v>
      </c>
      <c r="K41" s="111">
        <v>0.1</v>
      </c>
      <c r="L41" s="111">
        <v>0.2</v>
      </c>
      <c r="M41" s="109"/>
      <c r="N41" s="109"/>
      <c r="O41" s="109"/>
      <c r="P41" s="100"/>
      <c r="Q41" s="100"/>
      <c r="R41" s="100"/>
      <c r="S41" s="98">
        <f>SUM(G41:R41)</f>
        <v>0.4</v>
      </c>
      <c r="T41" s="618"/>
      <c r="U41" s="711"/>
      <c r="V41" s="703"/>
      <c r="W41" s="271"/>
      <c r="X41" s="271"/>
      <c r="Y41" s="271"/>
      <c r="Z41" s="271"/>
      <c r="AA41" s="271"/>
      <c r="AB41" s="271"/>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8" ht="39.75" customHeight="1" x14ac:dyDescent="0.25">
      <c r="A42" s="609"/>
      <c r="B42" s="612" t="s">
        <v>167</v>
      </c>
      <c r="C42" s="625" t="s">
        <v>229</v>
      </c>
      <c r="D42" s="704" t="s">
        <v>152</v>
      </c>
      <c r="E42" s="317"/>
      <c r="F42" s="101" t="s">
        <v>153</v>
      </c>
      <c r="G42" s="99"/>
      <c r="H42" s="99">
        <v>0.1</v>
      </c>
      <c r="I42" s="99">
        <v>0.1</v>
      </c>
      <c r="J42" s="99">
        <v>0.1</v>
      </c>
      <c r="K42" s="99">
        <v>0.1</v>
      </c>
      <c r="L42" s="99">
        <v>0.1</v>
      </c>
      <c r="M42" s="100">
        <v>0.1</v>
      </c>
      <c r="N42" s="100">
        <v>0.1</v>
      </c>
      <c r="O42" s="100">
        <v>0.1</v>
      </c>
      <c r="P42" s="100">
        <v>0.1</v>
      </c>
      <c r="Q42" s="100">
        <v>0.1</v>
      </c>
      <c r="R42" s="100"/>
      <c r="S42" s="101">
        <f t="shared" si="0"/>
        <v>0.99999999999999989</v>
      </c>
      <c r="T42" s="615">
        <f>+U42+U44</f>
        <v>0.15</v>
      </c>
      <c r="U42" s="705">
        <v>0.04</v>
      </c>
      <c r="V42" s="642" t="s">
        <v>281</v>
      </c>
      <c r="AZ42" s="9"/>
      <c r="BA42" s="9"/>
      <c r="BB42" s="9"/>
      <c r="BC42" s="9"/>
      <c r="BD42" s="9"/>
      <c r="BE42" s="9"/>
      <c r="BF42" s="9"/>
    </row>
    <row r="43" spans="1:58" ht="39.75" customHeight="1" x14ac:dyDescent="0.25">
      <c r="A43" s="609"/>
      <c r="B43" s="612"/>
      <c r="C43" s="625"/>
      <c r="D43" s="655"/>
      <c r="E43" s="317"/>
      <c r="F43" s="98" t="s">
        <v>154</v>
      </c>
      <c r="G43" s="111"/>
      <c r="H43" s="111">
        <v>0.1</v>
      </c>
      <c r="I43" s="111">
        <v>0.1</v>
      </c>
      <c r="J43" s="111">
        <v>0.1</v>
      </c>
      <c r="K43" s="111">
        <v>0.1</v>
      </c>
      <c r="L43" s="111">
        <v>0.1</v>
      </c>
      <c r="M43" s="109"/>
      <c r="N43" s="109"/>
      <c r="O43" s="109"/>
      <c r="P43" s="100"/>
      <c r="Q43" s="100"/>
      <c r="R43" s="100"/>
      <c r="S43" s="98">
        <f>SUM(G43:R43)</f>
        <v>0.5</v>
      </c>
      <c r="T43" s="615"/>
      <c r="U43" s="706"/>
      <c r="V43" s="647"/>
      <c r="AZ43" s="9"/>
      <c r="BA43" s="9"/>
      <c r="BB43" s="9"/>
      <c r="BC43" s="9"/>
      <c r="BD43" s="9"/>
      <c r="BE43" s="9"/>
      <c r="BF43" s="9"/>
    </row>
    <row r="44" spans="1:58" ht="54" customHeight="1" x14ac:dyDescent="0.25">
      <c r="A44" s="609"/>
      <c r="B44" s="612"/>
      <c r="C44" s="619" t="s">
        <v>196</v>
      </c>
      <c r="D44" s="704" t="s">
        <v>152</v>
      </c>
      <c r="E44" s="317"/>
      <c r="F44" s="101" t="s">
        <v>153</v>
      </c>
      <c r="G44" s="233">
        <v>8.3400000000000002E-2</v>
      </c>
      <c r="H44" s="233">
        <v>8.3400000000000002E-2</v>
      </c>
      <c r="I44" s="233">
        <v>8.3400000000000002E-2</v>
      </c>
      <c r="J44" s="233">
        <v>8.3299999999999999E-2</v>
      </c>
      <c r="K44" s="233">
        <v>8.3299999999999999E-2</v>
      </c>
      <c r="L44" s="233">
        <v>8.3299999999999999E-2</v>
      </c>
      <c r="M44" s="233">
        <v>8.3299999999999999E-2</v>
      </c>
      <c r="N44" s="233">
        <v>8.3400000000000002E-2</v>
      </c>
      <c r="O44" s="233">
        <v>8.3400000000000002E-2</v>
      </c>
      <c r="P44" s="233">
        <v>8.3400000000000002E-2</v>
      </c>
      <c r="Q44" s="233">
        <v>8.3400000000000002E-2</v>
      </c>
      <c r="R44" s="233">
        <v>8.3299999999999999E-2</v>
      </c>
      <c r="S44" s="101">
        <f t="shared" si="0"/>
        <v>1.0003000000000002</v>
      </c>
      <c r="T44" s="615"/>
      <c r="U44" s="705">
        <v>0.11</v>
      </c>
      <c r="V44" s="642" t="s">
        <v>245</v>
      </c>
      <c r="AZ44" s="9"/>
      <c r="BA44" s="9"/>
      <c r="BB44" s="9"/>
      <c r="BC44" s="9"/>
      <c r="BD44" s="9"/>
      <c r="BE44" s="9"/>
      <c r="BF44" s="9"/>
    </row>
    <row r="45" spans="1:58" ht="54" customHeight="1" thickBot="1" x14ac:dyDescent="0.3">
      <c r="A45" s="610"/>
      <c r="B45" s="613"/>
      <c r="C45" s="650"/>
      <c r="D45" s="707"/>
      <c r="E45" s="95"/>
      <c r="F45" s="96" t="s">
        <v>154</v>
      </c>
      <c r="G45" s="85">
        <v>8.3400000000000002E-2</v>
      </c>
      <c r="H45" s="85">
        <v>8.3400000000000002E-2</v>
      </c>
      <c r="I45" s="85">
        <v>8.3400000000000002E-2</v>
      </c>
      <c r="J45" s="85">
        <v>8.3299999999999999E-2</v>
      </c>
      <c r="K45" s="85">
        <v>8.3299999999999999E-2</v>
      </c>
      <c r="L45" s="85">
        <v>8.3299999999999999E-2</v>
      </c>
      <c r="M45" s="85"/>
      <c r="N45" s="85"/>
      <c r="O45" s="85"/>
      <c r="P45" s="85"/>
      <c r="Q45" s="85"/>
      <c r="R45" s="85"/>
      <c r="S45" s="98">
        <f t="shared" si="0"/>
        <v>0.50009999999999999</v>
      </c>
      <c r="T45" s="616"/>
      <c r="U45" s="706"/>
      <c r="V45" s="647"/>
      <c r="AZ45" s="9"/>
      <c r="BA45" s="9"/>
      <c r="BB45" s="9"/>
      <c r="BC45" s="9"/>
      <c r="BD45" s="9"/>
      <c r="BE45" s="9"/>
      <c r="BF45" s="9"/>
    </row>
    <row r="46" spans="1:58" ht="75" customHeight="1" x14ac:dyDescent="0.25">
      <c r="A46" s="632" t="s">
        <v>168</v>
      </c>
      <c r="B46" s="617" t="s">
        <v>169</v>
      </c>
      <c r="C46" s="620" t="s">
        <v>197</v>
      </c>
      <c r="D46" s="662" t="s">
        <v>152</v>
      </c>
      <c r="E46" s="318"/>
      <c r="F46" s="104" t="s">
        <v>153</v>
      </c>
      <c r="G46" s="102"/>
      <c r="H46" s="102">
        <v>0.05</v>
      </c>
      <c r="I46" s="103">
        <v>0.1</v>
      </c>
      <c r="J46" s="103">
        <v>0.1</v>
      </c>
      <c r="K46" s="103">
        <v>0.1</v>
      </c>
      <c r="L46" s="103">
        <v>0.15</v>
      </c>
      <c r="M46" s="103">
        <v>0.15</v>
      </c>
      <c r="N46" s="103">
        <v>0.1</v>
      </c>
      <c r="O46" s="103">
        <v>0.1</v>
      </c>
      <c r="P46" s="103">
        <v>0.1</v>
      </c>
      <c r="Q46" s="103">
        <v>0.05</v>
      </c>
      <c r="R46" s="103"/>
      <c r="S46" s="97">
        <f t="shared" si="0"/>
        <v>1</v>
      </c>
      <c r="T46" s="637">
        <f>+U46+U48</f>
        <v>0.1</v>
      </c>
      <c r="U46" s="653">
        <v>7.0000000000000007E-2</v>
      </c>
      <c r="V46" s="642" t="s">
        <v>282</v>
      </c>
      <c r="AZ46" s="9"/>
      <c r="BA46" s="9"/>
      <c r="BB46" s="9"/>
      <c r="BC46" s="9"/>
      <c r="BD46" s="9"/>
      <c r="BE46" s="9"/>
      <c r="BF46" s="9"/>
    </row>
    <row r="47" spans="1:58" ht="68.45" customHeight="1" x14ac:dyDescent="0.25">
      <c r="A47" s="633"/>
      <c r="B47" s="635"/>
      <c r="C47" s="625"/>
      <c r="D47" s="623"/>
      <c r="E47" s="81"/>
      <c r="F47" s="98" t="s">
        <v>154</v>
      </c>
      <c r="G47" s="233"/>
      <c r="H47" s="233">
        <v>0.05</v>
      </c>
      <c r="I47" s="233">
        <v>0.1</v>
      </c>
      <c r="J47" s="86">
        <v>0.1</v>
      </c>
      <c r="K47" s="86">
        <v>0.1</v>
      </c>
      <c r="L47" s="86">
        <v>0.15</v>
      </c>
      <c r="M47" s="86"/>
      <c r="N47" s="86"/>
      <c r="O47" s="86"/>
      <c r="P47" s="86"/>
      <c r="Q47" s="86"/>
      <c r="R47" s="86"/>
      <c r="S47" s="98">
        <f>SUM(G47:R47)</f>
        <v>0.5</v>
      </c>
      <c r="T47" s="638"/>
      <c r="U47" s="646"/>
      <c r="V47" s="647"/>
      <c r="AZ47" s="9"/>
      <c r="BA47" s="9"/>
      <c r="BB47" s="9"/>
      <c r="BC47" s="9"/>
      <c r="BD47" s="9"/>
      <c r="BE47" s="9"/>
      <c r="BF47" s="9"/>
    </row>
    <row r="48" spans="1:58" s="15" customFormat="1" ht="63" customHeight="1" x14ac:dyDescent="0.25">
      <c r="A48" s="633"/>
      <c r="B48" s="635"/>
      <c r="C48" s="625" t="s">
        <v>198</v>
      </c>
      <c r="D48" s="627" t="s">
        <v>152</v>
      </c>
      <c r="E48" s="81"/>
      <c r="F48" s="101" t="s">
        <v>153</v>
      </c>
      <c r="G48" s="102"/>
      <c r="H48" s="102">
        <v>0.05</v>
      </c>
      <c r="I48" s="103">
        <v>0.1</v>
      </c>
      <c r="J48" s="100">
        <v>0.1</v>
      </c>
      <c r="K48" s="100">
        <v>0.1</v>
      </c>
      <c r="L48" s="100">
        <v>0.15</v>
      </c>
      <c r="M48" s="100">
        <v>0.15</v>
      </c>
      <c r="N48" s="100">
        <v>0.1</v>
      </c>
      <c r="O48" s="100">
        <v>0.1</v>
      </c>
      <c r="P48" s="100">
        <v>0.1</v>
      </c>
      <c r="Q48" s="100">
        <v>0.05</v>
      </c>
      <c r="R48" s="100"/>
      <c r="S48" s="101">
        <f t="shared" si="0"/>
        <v>1</v>
      </c>
      <c r="T48" s="638"/>
      <c r="U48" s="646">
        <v>0.03</v>
      </c>
      <c r="V48" s="642" t="s">
        <v>283</v>
      </c>
      <c r="W48" s="273"/>
      <c r="X48" s="273"/>
      <c r="Y48" s="273"/>
      <c r="Z48" s="273"/>
      <c r="AA48" s="273"/>
      <c r="AB48" s="273"/>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row>
    <row r="49" spans="1:58" s="15" customFormat="1" ht="66.75" customHeight="1" thickBot="1" x14ac:dyDescent="0.3">
      <c r="A49" s="634"/>
      <c r="B49" s="636"/>
      <c r="C49" s="629"/>
      <c r="D49" s="630"/>
      <c r="E49" s="84"/>
      <c r="F49" s="96" t="s">
        <v>154</v>
      </c>
      <c r="G49" s="112"/>
      <c r="H49" s="112">
        <v>0.05</v>
      </c>
      <c r="I49" s="85">
        <v>0.1</v>
      </c>
      <c r="J49" s="85">
        <v>0.1</v>
      </c>
      <c r="K49" s="85">
        <v>0.1</v>
      </c>
      <c r="L49" s="85">
        <v>0.15</v>
      </c>
      <c r="M49" s="110"/>
      <c r="N49" s="110"/>
      <c r="O49" s="110"/>
      <c r="P49" s="110"/>
      <c r="Q49" s="110"/>
      <c r="R49" s="110"/>
      <c r="S49" s="96">
        <f>SUM(G49:R49)</f>
        <v>0.5</v>
      </c>
      <c r="T49" s="639"/>
      <c r="U49" s="654"/>
      <c r="V49" s="647"/>
      <c r="W49" s="273"/>
      <c r="X49" s="273"/>
      <c r="Y49" s="273"/>
      <c r="Z49" s="273"/>
      <c r="AA49" s="273"/>
      <c r="AB49" s="273"/>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row>
    <row r="50" spans="1:58" ht="29.25" customHeight="1" x14ac:dyDescent="0.25">
      <c r="A50" s="712" t="s">
        <v>30</v>
      </c>
      <c r="B50" s="713"/>
      <c r="C50" s="713"/>
      <c r="D50" s="713"/>
      <c r="E50" s="713"/>
      <c r="F50" s="713"/>
      <c r="G50" s="713"/>
      <c r="H50" s="713"/>
      <c r="I50" s="713"/>
      <c r="J50" s="713"/>
      <c r="K50" s="713"/>
      <c r="L50" s="713"/>
      <c r="M50" s="713"/>
      <c r="N50" s="713"/>
      <c r="O50" s="713"/>
      <c r="P50" s="713"/>
      <c r="Q50" s="713"/>
      <c r="R50" s="713"/>
      <c r="S50" s="714"/>
      <c r="T50" s="269">
        <f>SUM(T8:T49)</f>
        <v>1.0000000000000002</v>
      </c>
      <c r="U50" s="270">
        <f>SUM(U8:U49)</f>
        <v>1.0000000000000002</v>
      </c>
      <c r="V50" s="278"/>
    </row>
    <row r="51" spans="1:58" ht="15" customHeight="1" x14ac:dyDescent="0.25">
      <c r="A51" s="708" t="s">
        <v>41</v>
      </c>
      <c r="B51" s="708"/>
      <c r="C51" s="708"/>
      <c r="D51" s="708"/>
      <c r="E51" s="708"/>
      <c r="F51" s="708"/>
      <c r="G51" s="708"/>
      <c r="H51" s="708"/>
      <c r="I51" s="708"/>
      <c r="J51" s="708"/>
      <c r="K51" s="708"/>
      <c r="L51" s="708"/>
      <c r="M51" s="708"/>
      <c r="N51" s="708"/>
      <c r="O51" s="708"/>
      <c r="P51" s="708"/>
      <c r="Q51" s="708"/>
      <c r="R51" s="708"/>
      <c r="S51" s="708"/>
      <c r="T51" s="708"/>
      <c r="U51" s="708"/>
      <c r="V51" s="708"/>
    </row>
    <row r="52" spans="1:58" x14ac:dyDescent="0.25">
      <c r="A52" s="708"/>
      <c r="B52" s="708"/>
      <c r="C52" s="708"/>
      <c r="D52" s="708"/>
      <c r="E52" s="708"/>
      <c r="F52" s="708"/>
      <c r="G52" s="708"/>
      <c r="H52" s="708"/>
      <c r="I52" s="708"/>
      <c r="J52" s="708"/>
      <c r="K52" s="708"/>
      <c r="L52" s="708"/>
      <c r="M52" s="708"/>
      <c r="N52" s="708"/>
      <c r="O52" s="708"/>
      <c r="P52" s="708"/>
      <c r="Q52" s="708"/>
      <c r="R52" s="708"/>
      <c r="S52" s="708"/>
      <c r="T52" s="708"/>
      <c r="U52" s="708"/>
      <c r="V52" s="708"/>
    </row>
    <row r="53" spans="1:58" x14ac:dyDescent="0.25">
      <c r="A53" s="708"/>
      <c r="B53" s="708"/>
      <c r="C53" s="708"/>
      <c r="D53" s="708"/>
      <c r="E53" s="708"/>
      <c r="F53" s="708"/>
      <c r="G53" s="708"/>
      <c r="H53" s="708"/>
      <c r="I53" s="708"/>
      <c r="J53" s="708"/>
      <c r="K53" s="708"/>
      <c r="L53" s="708"/>
      <c r="M53" s="708"/>
      <c r="N53" s="708"/>
      <c r="O53" s="708"/>
      <c r="P53" s="708"/>
      <c r="Q53" s="708"/>
      <c r="R53" s="708"/>
      <c r="S53" s="708"/>
      <c r="T53" s="708"/>
      <c r="U53" s="708"/>
      <c r="V53" s="708"/>
    </row>
    <row r="54" spans="1:58" x14ac:dyDescent="0.25">
      <c r="A54" s="13"/>
      <c r="B54" s="13"/>
      <c r="C54" s="20"/>
      <c r="D54" s="13"/>
      <c r="E54" s="13"/>
      <c r="F54" s="13"/>
      <c r="G54" s="13"/>
      <c r="H54" s="13"/>
      <c r="I54" s="13"/>
      <c r="J54" s="13"/>
      <c r="K54" s="13"/>
      <c r="L54" s="13"/>
      <c r="M54" s="13"/>
      <c r="N54" s="16"/>
      <c r="O54" s="16"/>
      <c r="P54" s="16"/>
      <c r="Q54" s="16"/>
      <c r="R54" s="16"/>
      <c r="S54" s="16"/>
      <c r="T54" s="16"/>
      <c r="U54" s="16"/>
    </row>
    <row r="55" spans="1:58" x14ac:dyDescent="0.25">
      <c r="A55" s="13"/>
      <c r="B55" s="13"/>
      <c r="C55" s="20"/>
      <c r="D55" s="13"/>
      <c r="E55" s="13"/>
      <c r="F55" s="13"/>
      <c r="G55" s="13"/>
      <c r="H55" s="13"/>
      <c r="I55" s="13"/>
      <c r="J55" s="13"/>
      <c r="K55" s="13"/>
      <c r="L55" s="13"/>
      <c r="M55" s="13"/>
      <c r="N55" s="16"/>
      <c r="O55" s="16"/>
      <c r="P55" s="16"/>
      <c r="Q55" s="16"/>
      <c r="R55" s="16"/>
      <c r="S55" s="16"/>
      <c r="T55" s="16"/>
      <c r="U55" s="16"/>
    </row>
    <row r="56" spans="1:58" x14ac:dyDescent="0.25">
      <c r="A56" s="13"/>
      <c r="B56" s="13"/>
      <c r="C56" s="20"/>
      <c r="D56" s="13"/>
      <c r="E56" s="13"/>
      <c r="F56" s="13"/>
      <c r="G56" s="13"/>
      <c r="H56" s="13"/>
      <c r="I56" s="13"/>
      <c r="J56" s="13"/>
      <c r="K56" s="13"/>
      <c r="L56" s="13"/>
      <c r="M56" s="13"/>
      <c r="N56" s="16"/>
      <c r="O56" s="16"/>
      <c r="P56" s="16"/>
      <c r="Q56" s="16"/>
      <c r="R56" s="16"/>
      <c r="S56" s="16"/>
      <c r="T56" s="16"/>
      <c r="U56" s="16"/>
    </row>
    <row r="57" spans="1:58" x14ac:dyDescent="0.25">
      <c r="A57" s="13"/>
      <c r="B57" s="13"/>
      <c r="C57" s="20"/>
      <c r="D57" s="13"/>
      <c r="E57" s="13"/>
      <c r="F57" s="13"/>
      <c r="G57" s="13"/>
      <c r="H57" s="13"/>
      <c r="I57" s="13"/>
      <c r="J57" s="13"/>
      <c r="K57" s="13"/>
      <c r="L57" s="13"/>
      <c r="M57" s="13"/>
      <c r="N57" s="16"/>
      <c r="O57" s="16"/>
      <c r="P57" s="16"/>
      <c r="Q57" s="16"/>
      <c r="R57" s="16"/>
      <c r="S57" s="16"/>
      <c r="T57" s="16"/>
      <c r="U57" s="16"/>
    </row>
    <row r="58" spans="1:58" x14ac:dyDescent="0.25">
      <c r="A58" s="13"/>
      <c r="B58" s="13"/>
      <c r="C58" s="20"/>
      <c r="D58" s="13"/>
      <c r="E58" s="13"/>
      <c r="F58" s="13"/>
      <c r="G58" s="13"/>
      <c r="H58" s="13"/>
      <c r="I58" s="13"/>
      <c r="J58" s="13"/>
      <c r="K58" s="13"/>
      <c r="L58" s="13"/>
      <c r="M58" s="13"/>
      <c r="N58" s="16"/>
      <c r="O58" s="16"/>
      <c r="P58" s="16"/>
      <c r="Q58" s="16"/>
      <c r="R58" s="16"/>
      <c r="S58" s="16"/>
      <c r="T58" s="16"/>
      <c r="U58" s="16"/>
    </row>
    <row r="59" spans="1:58" x14ac:dyDescent="0.25">
      <c r="A59" s="13"/>
      <c r="B59" s="13"/>
      <c r="C59" s="20"/>
      <c r="D59" s="13"/>
      <c r="E59" s="13"/>
      <c r="F59" s="13"/>
      <c r="G59" s="13"/>
      <c r="H59" s="13"/>
      <c r="I59" s="13"/>
      <c r="J59" s="13"/>
      <c r="K59" s="13"/>
      <c r="L59" s="13"/>
      <c r="M59" s="13"/>
      <c r="N59" s="16"/>
      <c r="O59" s="16"/>
      <c r="P59" s="16"/>
      <c r="Q59" s="16"/>
      <c r="R59" s="16"/>
      <c r="S59" s="16"/>
      <c r="T59" s="16"/>
      <c r="U59" s="16"/>
    </row>
    <row r="60" spans="1:58" x14ac:dyDescent="0.25">
      <c r="A60" s="13"/>
      <c r="B60" s="13"/>
      <c r="C60" s="20"/>
      <c r="D60" s="13"/>
      <c r="E60" s="13"/>
      <c r="F60" s="13"/>
      <c r="G60" s="13"/>
      <c r="H60" s="13"/>
      <c r="I60" s="13"/>
      <c r="J60" s="13"/>
      <c r="K60" s="13"/>
      <c r="L60" s="13"/>
      <c r="M60" s="13"/>
      <c r="N60" s="16"/>
      <c r="O60" s="16"/>
      <c r="P60" s="16"/>
      <c r="Q60" s="16"/>
      <c r="R60" s="16"/>
      <c r="S60" s="16"/>
      <c r="T60" s="16"/>
      <c r="U60" s="16"/>
    </row>
    <row r="61" spans="1:58" x14ac:dyDescent="0.25">
      <c r="A61" s="13"/>
      <c r="B61" s="13"/>
      <c r="C61" s="20"/>
      <c r="D61" s="13"/>
      <c r="E61" s="13"/>
      <c r="F61" s="13"/>
      <c r="G61" s="13"/>
      <c r="H61" s="13"/>
      <c r="I61" s="13"/>
      <c r="J61" s="13"/>
      <c r="K61" s="13"/>
      <c r="L61" s="13"/>
      <c r="M61" s="13"/>
      <c r="N61" s="16"/>
      <c r="O61" s="16"/>
      <c r="P61" s="16"/>
      <c r="Q61" s="16"/>
      <c r="R61" s="16"/>
      <c r="S61" s="16"/>
      <c r="T61" s="16"/>
      <c r="U61" s="16"/>
    </row>
    <row r="62" spans="1:58" x14ac:dyDescent="0.25">
      <c r="A62" s="13"/>
      <c r="B62" s="13"/>
      <c r="C62" s="20"/>
      <c r="D62" s="13"/>
      <c r="E62" s="13"/>
      <c r="F62" s="13"/>
      <c r="G62" s="13"/>
      <c r="H62" s="13"/>
      <c r="I62" s="13"/>
      <c r="J62" s="13"/>
      <c r="K62" s="13"/>
      <c r="L62" s="13"/>
      <c r="M62" s="13"/>
      <c r="N62" s="16"/>
      <c r="O62" s="16"/>
      <c r="P62" s="16"/>
      <c r="Q62" s="16"/>
      <c r="R62" s="16"/>
      <c r="S62" s="16"/>
      <c r="T62" s="16"/>
      <c r="U62" s="16"/>
    </row>
    <row r="63" spans="1:58" x14ac:dyDescent="0.25">
      <c r="A63" s="13"/>
      <c r="B63" s="13"/>
      <c r="C63" s="20"/>
      <c r="D63" s="13"/>
      <c r="E63" s="13"/>
      <c r="F63" s="13"/>
      <c r="G63" s="13"/>
      <c r="H63" s="13"/>
      <c r="I63" s="13"/>
      <c r="J63" s="13"/>
      <c r="K63" s="13"/>
      <c r="L63" s="13"/>
      <c r="M63" s="13"/>
      <c r="N63" s="16"/>
      <c r="O63" s="16"/>
      <c r="P63" s="16"/>
      <c r="Q63" s="16"/>
      <c r="R63" s="16"/>
      <c r="S63" s="16"/>
      <c r="T63" s="16"/>
      <c r="U63" s="16"/>
    </row>
    <row r="64" spans="1:58" x14ac:dyDescent="0.25">
      <c r="A64" s="13"/>
      <c r="B64" s="13"/>
      <c r="C64" s="20"/>
      <c r="D64" s="13"/>
      <c r="E64" s="13"/>
      <c r="F64" s="13"/>
      <c r="G64" s="13"/>
      <c r="H64" s="13"/>
      <c r="I64" s="13"/>
      <c r="J64" s="13"/>
      <c r="K64" s="13"/>
      <c r="L64" s="13"/>
      <c r="M64" s="13"/>
      <c r="N64" s="16"/>
      <c r="O64" s="16"/>
      <c r="P64" s="16"/>
      <c r="Q64" s="16"/>
      <c r="R64" s="16"/>
      <c r="S64" s="16"/>
      <c r="T64" s="16"/>
      <c r="U64" s="16"/>
    </row>
    <row r="65" spans="1:21" x14ac:dyDescent="0.25">
      <c r="A65" s="13"/>
      <c r="B65" s="13"/>
      <c r="C65" s="20"/>
      <c r="D65" s="13"/>
      <c r="E65" s="13"/>
      <c r="F65" s="13"/>
      <c r="G65" s="13"/>
      <c r="H65" s="13"/>
      <c r="I65" s="13"/>
      <c r="J65" s="13"/>
      <c r="K65" s="13"/>
      <c r="L65" s="13"/>
      <c r="M65" s="13"/>
      <c r="N65" s="16"/>
      <c r="O65" s="16"/>
      <c r="P65" s="16"/>
      <c r="Q65" s="16"/>
      <c r="R65" s="16"/>
      <c r="S65" s="16"/>
      <c r="T65" s="16"/>
      <c r="U65" s="16"/>
    </row>
    <row r="66" spans="1:21" x14ac:dyDescent="0.25">
      <c r="A66" s="13"/>
      <c r="B66" s="13"/>
      <c r="C66" s="20"/>
      <c r="D66" s="13"/>
      <c r="E66" s="13"/>
      <c r="F66" s="13"/>
      <c r="G66" s="13"/>
      <c r="H66" s="13"/>
      <c r="I66" s="13"/>
      <c r="J66" s="13"/>
      <c r="K66" s="13"/>
      <c r="L66" s="13"/>
      <c r="M66" s="13"/>
      <c r="N66" s="16"/>
      <c r="O66" s="16"/>
      <c r="P66" s="16"/>
      <c r="Q66" s="16"/>
      <c r="R66" s="16"/>
      <c r="S66" s="16"/>
      <c r="T66" s="16"/>
      <c r="U66" s="16"/>
    </row>
    <row r="67" spans="1:21" x14ac:dyDescent="0.25">
      <c r="A67" s="13"/>
      <c r="B67" s="13"/>
      <c r="C67" s="20"/>
      <c r="D67" s="13"/>
      <c r="E67" s="13"/>
      <c r="F67" s="13"/>
      <c r="G67" s="13"/>
      <c r="H67" s="13"/>
      <c r="I67" s="13"/>
      <c r="J67" s="13"/>
      <c r="K67" s="13"/>
      <c r="L67" s="13"/>
      <c r="M67" s="13"/>
      <c r="N67" s="16"/>
      <c r="O67" s="16"/>
      <c r="P67" s="16"/>
      <c r="Q67" s="16"/>
      <c r="R67" s="16"/>
      <c r="S67" s="16"/>
      <c r="T67" s="16"/>
      <c r="U67" s="16"/>
    </row>
    <row r="68" spans="1:21" x14ac:dyDescent="0.25">
      <c r="A68" s="13"/>
      <c r="B68" s="13"/>
      <c r="C68" s="20"/>
      <c r="D68" s="13"/>
      <c r="E68" s="13"/>
      <c r="F68" s="13"/>
      <c r="G68" s="13"/>
      <c r="H68" s="13"/>
      <c r="I68" s="13"/>
      <c r="J68" s="13"/>
      <c r="K68" s="13"/>
      <c r="L68" s="13"/>
      <c r="M68" s="13"/>
      <c r="N68" s="16"/>
      <c r="O68" s="16"/>
      <c r="P68" s="16"/>
      <c r="Q68" s="16"/>
      <c r="R68" s="16"/>
      <c r="S68" s="16"/>
      <c r="T68" s="16"/>
      <c r="U68" s="16"/>
    </row>
    <row r="69" spans="1:21" x14ac:dyDescent="0.25">
      <c r="A69" s="13"/>
      <c r="B69" s="13"/>
      <c r="C69" s="20"/>
      <c r="D69" s="13"/>
      <c r="E69" s="13"/>
      <c r="F69" s="13"/>
      <c r="G69" s="13"/>
      <c r="H69" s="13"/>
      <c r="I69" s="13"/>
      <c r="J69" s="13"/>
      <c r="K69" s="13"/>
      <c r="L69" s="13"/>
      <c r="M69" s="13"/>
      <c r="N69" s="16"/>
      <c r="O69" s="16"/>
      <c r="P69" s="16"/>
      <c r="Q69" s="16"/>
      <c r="R69" s="16"/>
      <c r="S69" s="16"/>
      <c r="T69" s="16"/>
      <c r="U69" s="16"/>
    </row>
    <row r="70" spans="1:21" x14ac:dyDescent="0.25">
      <c r="A70" s="13"/>
      <c r="B70" s="13"/>
      <c r="C70" s="20"/>
      <c r="D70" s="13"/>
      <c r="E70" s="13"/>
      <c r="F70" s="13"/>
      <c r="G70" s="13"/>
      <c r="H70" s="13"/>
      <c r="I70" s="13"/>
      <c r="J70" s="13"/>
      <c r="K70" s="13"/>
      <c r="L70" s="13"/>
      <c r="M70" s="13"/>
      <c r="N70" s="16"/>
      <c r="O70" s="16"/>
      <c r="P70" s="16"/>
      <c r="Q70" s="16"/>
      <c r="R70" s="16"/>
      <c r="S70" s="16"/>
      <c r="T70" s="16"/>
      <c r="U70" s="16"/>
    </row>
    <row r="71" spans="1:21" x14ac:dyDescent="0.25">
      <c r="A71" s="13"/>
      <c r="B71" s="13"/>
      <c r="C71" s="20"/>
      <c r="D71" s="13"/>
      <c r="E71" s="13"/>
      <c r="F71" s="13"/>
      <c r="G71" s="13"/>
      <c r="H71" s="13"/>
      <c r="I71" s="13"/>
      <c r="J71" s="13"/>
      <c r="K71" s="13"/>
      <c r="L71" s="13"/>
      <c r="M71" s="13"/>
      <c r="N71" s="16"/>
      <c r="O71" s="16"/>
      <c r="P71" s="16"/>
      <c r="Q71" s="16"/>
      <c r="R71" s="16"/>
      <c r="S71" s="16"/>
      <c r="T71" s="16"/>
      <c r="U71" s="16"/>
    </row>
    <row r="72" spans="1:21" x14ac:dyDescent="0.25">
      <c r="A72" s="13"/>
      <c r="B72" s="13"/>
      <c r="C72" s="20"/>
      <c r="D72" s="13"/>
      <c r="E72" s="13"/>
      <c r="F72" s="13"/>
      <c r="G72" s="13"/>
      <c r="H72" s="13"/>
      <c r="I72" s="13"/>
      <c r="J72" s="13"/>
      <c r="K72" s="13"/>
      <c r="L72" s="13"/>
      <c r="M72" s="13"/>
      <c r="N72" s="16"/>
      <c r="O72" s="16"/>
      <c r="P72" s="16"/>
      <c r="Q72" s="16"/>
      <c r="R72" s="16"/>
      <c r="S72" s="16"/>
      <c r="T72" s="16"/>
      <c r="U72" s="16"/>
    </row>
    <row r="73" spans="1:21" x14ac:dyDescent="0.25">
      <c r="A73" s="13"/>
      <c r="B73" s="13"/>
      <c r="C73" s="20"/>
      <c r="D73" s="13"/>
      <c r="E73" s="13"/>
      <c r="F73" s="13"/>
      <c r="G73" s="13"/>
      <c r="H73" s="13"/>
      <c r="I73" s="13"/>
      <c r="J73" s="13"/>
      <c r="K73" s="13"/>
      <c r="L73" s="13"/>
      <c r="M73" s="13"/>
      <c r="N73" s="16"/>
      <c r="O73" s="16"/>
      <c r="P73" s="16"/>
      <c r="Q73" s="16"/>
      <c r="R73" s="16"/>
      <c r="S73" s="16"/>
      <c r="T73" s="16"/>
      <c r="U73" s="16"/>
    </row>
    <row r="74" spans="1:21" x14ac:dyDescent="0.25">
      <c r="A74" s="13"/>
      <c r="B74" s="13"/>
      <c r="C74" s="20"/>
      <c r="D74" s="13"/>
      <c r="E74" s="13"/>
      <c r="F74" s="13"/>
      <c r="G74" s="13"/>
      <c r="H74" s="13"/>
      <c r="I74" s="13"/>
      <c r="J74" s="13"/>
      <c r="K74" s="13"/>
      <c r="L74" s="13"/>
      <c r="M74" s="13"/>
      <c r="N74" s="16"/>
      <c r="O74" s="16"/>
      <c r="P74" s="16"/>
      <c r="Q74" s="16"/>
      <c r="R74" s="16"/>
      <c r="S74" s="16"/>
      <c r="T74" s="16"/>
      <c r="U74" s="16"/>
    </row>
    <row r="75" spans="1:21" x14ac:dyDescent="0.25">
      <c r="A75" s="13"/>
      <c r="B75" s="13"/>
      <c r="C75" s="20"/>
      <c r="D75" s="13"/>
      <c r="E75" s="13"/>
      <c r="F75" s="13"/>
      <c r="G75" s="13"/>
      <c r="H75" s="13"/>
      <c r="I75" s="13"/>
      <c r="J75" s="13"/>
      <c r="K75" s="13"/>
      <c r="L75" s="13"/>
      <c r="M75" s="13"/>
      <c r="N75" s="16"/>
      <c r="O75" s="16"/>
      <c r="P75" s="16"/>
      <c r="Q75" s="16"/>
      <c r="R75" s="16"/>
      <c r="S75" s="16"/>
      <c r="T75" s="16"/>
      <c r="U75" s="16"/>
    </row>
    <row r="76" spans="1:21" x14ac:dyDescent="0.25">
      <c r="A76" s="13"/>
      <c r="B76" s="13"/>
      <c r="C76" s="20"/>
      <c r="D76" s="13"/>
      <c r="E76" s="13"/>
      <c r="F76" s="13"/>
      <c r="G76" s="13"/>
      <c r="H76" s="13"/>
      <c r="I76" s="13"/>
      <c r="J76" s="13"/>
      <c r="K76" s="13"/>
      <c r="L76" s="13"/>
      <c r="M76" s="13"/>
      <c r="N76" s="16"/>
      <c r="O76" s="16"/>
      <c r="P76" s="16"/>
      <c r="Q76" s="16"/>
      <c r="R76" s="16"/>
      <c r="S76" s="16"/>
      <c r="T76" s="16"/>
      <c r="U76" s="16"/>
    </row>
    <row r="77" spans="1:21" x14ac:dyDescent="0.25">
      <c r="A77" s="13"/>
      <c r="B77" s="13"/>
      <c r="C77" s="20"/>
      <c r="D77" s="13"/>
      <c r="E77" s="13"/>
      <c r="F77" s="13"/>
      <c r="G77" s="13"/>
      <c r="H77" s="13"/>
      <c r="I77" s="13"/>
      <c r="J77" s="13"/>
      <c r="K77" s="13"/>
      <c r="L77" s="13"/>
      <c r="M77" s="13"/>
      <c r="N77" s="16"/>
      <c r="O77" s="16"/>
      <c r="P77" s="16"/>
      <c r="Q77" s="16"/>
      <c r="R77" s="16"/>
      <c r="S77" s="16"/>
      <c r="T77" s="16"/>
      <c r="U77" s="16"/>
    </row>
    <row r="78" spans="1:21" x14ac:dyDescent="0.25">
      <c r="A78" s="13"/>
      <c r="B78" s="13"/>
      <c r="C78" s="20"/>
      <c r="D78" s="13"/>
      <c r="E78" s="13"/>
      <c r="F78" s="13"/>
      <c r="G78" s="13"/>
      <c r="H78" s="13"/>
      <c r="I78" s="13"/>
      <c r="J78" s="13"/>
      <c r="K78" s="13"/>
      <c r="L78" s="13"/>
      <c r="M78" s="13"/>
      <c r="N78" s="16"/>
      <c r="O78" s="16"/>
      <c r="P78" s="16"/>
      <c r="Q78" s="16"/>
      <c r="R78" s="16"/>
      <c r="S78" s="16"/>
      <c r="T78" s="16"/>
      <c r="U78" s="16"/>
    </row>
    <row r="79" spans="1:21" x14ac:dyDescent="0.25">
      <c r="A79" s="13"/>
      <c r="B79" s="13"/>
      <c r="C79" s="20"/>
      <c r="D79" s="13"/>
      <c r="E79" s="13"/>
      <c r="F79" s="13"/>
      <c r="G79" s="13"/>
      <c r="H79" s="13"/>
      <c r="I79" s="13"/>
      <c r="J79" s="13"/>
      <c r="K79" s="13"/>
      <c r="L79" s="13"/>
      <c r="M79" s="13"/>
      <c r="N79" s="16"/>
      <c r="O79" s="16"/>
      <c r="P79" s="16"/>
      <c r="Q79" s="16"/>
      <c r="R79" s="16"/>
      <c r="S79" s="16"/>
      <c r="T79" s="16"/>
      <c r="U79" s="16"/>
    </row>
    <row r="80" spans="1:21" x14ac:dyDescent="0.25">
      <c r="A80" s="13"/>
      <c r="B80" s="13"/>
      <c r="C80" s="20"/>
      <c r="D80" s="13"/>
      <c r="E80" s="13"/>
      <c r="F80" s="13"/>
      <c r="G80" s="13"/>
      <c r="H80" s="13"/>
      <c r="I80" s="13"/>
      <c r="J80" s="13"/>
      <c r="K80" s="13"/>
      <c r="L80" s="13"/>
      <c r="M80" s="13"/>
      <c r="N80" s="16"/>
      <c r="O80" s="16"/>
      <c r="P80" s="16"/>
      <c r="Q80" s="16"/>
      <c r="R80" s="16"/>
      <c r="S80" s="16"/>
      <c r="T80" s="16"/>
      <c r="U80" s="16"/>
    </row>
    <row r="81" spans="1:21" x14ac:dyDescent="0.25">
      <c r="A81" s="13"/>
      <c r="B81" s="13"/>
      <c r="C81" s="20"/>
      <c r="D81" s="13"/>
      <c r="E81" s="13"/>
      <c r="F81" s="13"/>
      <c r="G81" s="13"/>
      <c r="H81" s="13"/>
      <c r="I81" s="13"/>
      <c r="J81" s="13"/>
      <c r="K81" s="13"/>
      <c r="L81" s="13"/>
      <c r="M81" s="13"/>
      <c r="N81" s="16"/>
      <c r="O81" s="16"/>
      <c r="P81" s="16"/>
      <c r="Q81" s="16"/>
      <c r="R81" s="16"/>
      <c r="S81" s="16"/>
      <c r="T81" s="16"/>
      <c r="U81" s="16"/>
    </row>
    <row r="82" spans="1:21" x14ac:dyDescent="0.25">
      <c r="A82" s="13"/>
      <c r="B82" s="13"/>
      <c r="C82" s="20"/>
      <c r="D82" s="13"/>
      <c r="E82" s="13"/>
      <c r="F82" s="13"/>
      <c r="G82" s="13"/>
      <c r="H82" s="13"/>
      <c r="I82" s="13"/>
      <c r="J82" s="13"/>
      <c r="K82" s="13"/>
      <c r="L82" s="13"/>
      <c r="M82" s="13"/>
      <c r="N82" s="16"/>
      <c r="O82" s="16"/>
      <c r="P82" s="16"/>
      <c r="Q82" s="16"/>
      <c r="R82" s="16"/>
      <c r="S82" s="16"/>
      <c r="T82" s="16"/>
      <c r="U82" s="16"/>
    </row>
    <row r="83" spans="1:21" x14ac:dyDescent="0.25">
      <c r="A83" s="13"/>
      <c r="B83" s="13"/>
      <c r="C83" s="20"/>
      <c r="D83" s="13"/>
      <c r="E83" s="13"/>
      <c r="F83" s="13"/>
      <c r="G83" s="13"/>
      <c r="H83" s="13"/>
      <c r="I83" s="13"/>
      <c r="J83" s="13"/>
      <c r="K83" s="13"/>
      <c r="L83" s="13"/>
      <c r="M83" s="13"/>
      <c r="N83" s="16"/>
      <c r="O83" s="16"/>
      <c r="P83" s="16"/>
      <c r="Q83" s="16"/>
      <c r="R83" s="16"/>
      <c r="S83" s="16"/>
      <c r="T83" s="16"/>
      <c r="U83" s="16"/>
    </row>
    <row r="84" spans="1:21" x14ac:dyDescent="0.25">
      <c r="A84" s="13"/>
      <c r="B84" s="13"/>
      <c r="C84" s="20"/>
      <c r="D84" s="13"/>
      <c r="E84" s="13"/>
      <c r="F84" s="13"/>
      <c r="G84" s="13"/>
      <c r="H84" s="13"/>
      <c r="I84" s="13"/>
      <c r="J84" s="13"/>
      <c r="K84" s="13"/>
      <c r="L84" s="13"/>
      <c r="M84" s="13"/>
      <c r="N84" s="16"/>
      <c r="O84" s="16"/>
      <c r="P84" s="16"/>
      <c r="Q84" s="16"/>
      <c r="R84" s="16"/>
      <c r="S84" s="16"/>
      <c r="T84" s="16"/>
      <c r="U84" s="16"/>
    </row>
    <row r="85" spans="1:21" x14ac:dyDescent="0.25">
      <c r="A85" s="13"/>
      <c r="B85" s="13"/>
      <c r="C85" s="20"/>
      <c r="D85" s="13"/>
      <c r="E85" s="13"/>
      <c r="F85" s="13"/>
      <c r="G85" s="13"/>
      <c r="H85" s="13"/>
      <c r="I85" s="13"/>
      <c r="J85" s="13"/>
      <c r="K85" s="13"/>
      <c r="L85" s="13"/>
      <c r="M85" s="13"/>
      <c r="N85" s="16"/>
      <c r="O85" s="16"/>
      <c r="P85" s="16"/>
      <c r="Q85" s="16"/>
      <c r="R85" s="16"/>
      <c r="S85" s="16"/>
      <c r="T85" s="16"/>
      <c r="U85" s="16"/>
    </row>
    <row r="86" spans="1:21" x14ac:dyDescent="0.25">
      <c r="A86" s="13"/>
      <c r="B86" s="13"/>
      <c r="C86" s="20"/>
      <c r="D86" s="13"/>
      <c r="E86" s="13"/>
      <c r="F86" s="13"/>
      <c r="G86" s="13"/>
      <c r="H86" s="13"/>
      <c r="I86" s="13"/>
      <c r="J86" s="13"/>
      <c r="K86" s="13"/>
      <c r="L86" s="13"/>
      <c r="M86" s="13"/>
      <c r="N86" s="16"/>
      <c r="O86" s="16"/>
      <c r="P86" s="16"/>
      <c r="Q86" s="16"/>
      <c r="R86" s="16"/>
      <c r="S86" s="16"/>
      <c r="T86" s="16"/>
      <c r="U86" s="16"/>
    </row>
    <row r="87" spans="1:21" x14ac:dyDescent="0.25">
      <c r="A87" s="13"/>
      <c r="B87" s="13"/>
      <c r="C87" s="20"/>
      <c r="D87" s="13"/>
      <c r="E87" s="13"/>
      <c r="F87" s="13"/>
      <c r="G87" s="13"/>
      <c r="H87" s="13"/>
      <c r="I87" s="13"/>
      <c r="J87" s="13"/>
      <c r="K87" s="13"/>
      <c r="L87" s="13"/>
      <c r="M87" s="13"/>
      <c r="N87" s="16"/>
      <c r="O87" s="16"/>
      <c r="P87" s="16"/>
      <c r="Q87" s="16"/>
      <c r="R87" s="16"/>
      <c r="S87" s="16"/>
      <c r="T87" s="16"/>
      <c r="U87" s="16"/>
    </row>
    <row r="88" spans="1:21" x14ac:dyDescent="0.25">
      <c r="A88" s="13"/>
      <c r="B88" s="13"/>
      <c r="C88" s="20"/>
      <c r="D88" s="13"/>
      <c r="E88" s="13"/>
      <c r="F88" s="13"/>
      <c r="G88" s="13"/>
      <c r="H88" s="13"/>
      <c r="I88" s="13"/>
      <c r="J88" s="13"/>
      <c r="K88" s="13"/>
      <c r="L88" s="13"/>
      <c r="M88" s="13"/>
      <c r="N88" s="16"/>
      <c r="O88" s="16"/>
      <c r="P88" s="16"/>
      <c r="Q88" s="16"/>
      <c r="R88" s="16"/>
      <c r="S88" s="16"/>
      <c r="T88" s="16"/>
      <c r="U88" s="16"/>
    </row>
    <row r="89" spans="1:21" x14ac:dyDescent="0.25">
      <c r="A89" s="13"/>
      <c r="B89" s="13"/>
      <c r="C89" s="20"/>
      <c r="D89" s="13"/>
      <c r="E89" s="13"/>
      <c r="F89" s="13"/>
      <c r="G89" s="13"/>
      <c r="H89" s="13"/>
      <c r="I89" s="13"/>
      <c r="J89" s="13"/>
      <c r="K89" s="13"/>
      <c r="L89" s="13"/>
      <c r="M89" s="13"/>
      <c r="N89" s="16"/>
      <c r="O89" s="16"/>
      <c r="P89" s="16"/>
      <c r="Q89" s="16"/>
      <c r="R89" s="16"/>
      <c r="S89" s="16"/>
      <c r="T89" s="16"/>
      <c r="U89" s="16"/>
    </row>
    <row r="90" spans="1:21" x14ac:dyDescent="0.25">
      <c r="A90" s="13"/>
      <c r="B90" s="13"/>
      <c r="C90" s="20"/>
      <c r="D90" s="13"/>
      <c r="E90" s="13"/>
      <c r="F90" s="13"/>
      <c r="G90" s="13"/>
      <c r="H90" s="13"/>
      <c r="I90" s="13"/>
      <c r="J90" s="13"/>
      <c r="K90" s="13"/>
      <c r="L90" s="13"/>
      <c r="M90" s="13"/>
      <c r="N90" s="16"/>
      <c r="O90" s="16"/>
      <c r="P90" s="16"/>
      <c r="Q90" s="16"/>
      <c r="R90" s="16"/>
      <c r="S90" s="16"/>
      <c r="T90" s="16"/>
      <c r="U90" s="16"/>
    </row>
    <row r="91" spans="1:21" x14ac:dyDescent="0.25">
      <c r="A91" s="13"/>
      <c r="B91" s="13"/>
      <c r="C91" s="20"/>
      <c r="D91" s="13"/>
      <c r="E91" s="13"/>
      <c r="F91" s="13"/>
      <c r="G91" s="13"/>
      <c r="H91" s="13"/>
      <c r="I91" s="13"/>
      <c r="J91" s="13"/>
      <c r="K91" s="13"/>
      <c r="L91" s="13"/>
      <c r="M91" s="13"/>
      <c r="N91" s="16"/>
      <c r="O91" s="16"/>
      <c r="P91" s="16"/>
      <c r="Q91" s="16"/>
      <c r="R91" s="16"/>
      <c r="S91" s="16"/>
      <c r="T91" s="16"/>
      <c r="U91" s="16"/>
    </row>
    <row r="92" spans="1:21" x14ac:dyDescent="0.25">
      <c r="A92" s="13"/>
      <c r="B92" s="13"/>
      <c r="C92" s="20"/>
      <c r="D92" s="13"/>
      <c r="E92" s="13"/>
      <c r="F92" s="13"/>
      <c r="G92" s="13"/>
      <c r="H92" s="13"/>
      <c r="I92" s="13"/>
      <c r="J92" s="13"/>
      <c r="K92" s="13"/>
      <c r="L92" s="13"/>
      <c r="M92" s="13"/>
      <c r="N92" s="16"/>
      <c r="O92" s="16"/>
      <c r="P92" s="16"/>
      <c r="Q92" s="16"/>
      <c r="R92" s="16"/>
      <c r="S92" s="16"/>
      <c r="T92" s="16"/>
      <c r="U92" s="16"/>
    </row>
    <row r="93" spans="1:21" x14ac:dyDescent="0.25">
      <c r="A93" s="13"/>
      <c r="B93" s="13"/>
      <c r="C93" s="20"/>
      <c r="D93" s="13"/>
      <c r="E93" s="13"/>
      <c r="F93" s="13"/>
      <c r="G93" s="13"/>
      <c r="H93" s="13"/>
      <c r="I93" s="13"/>
      <c r="J93" s="13"/>
      <c r="K93" s="13"/>
      <c r="L93" s="13"/>
      <c r="M93" s="13"/>
      <c r="N93" s="16"/>
      <c r="O93" s="16"/>
      <c r="P93" s="16"/>
      <c r="Q93" s="16"/>
      <c r="R93" s="16"/>
      <c r="S93" s="16"/>
      <c r="T93" s="16"/>
      <c r="U93" s="16"/>
    </row>
    <row r="94" spans="1:21" x14ac:dyDescent="0.25">
      <c r="A94" s="13"/>
      <c r="B94" s="13"/>
      <c r="C94" s="20"/>
      <c r="D94" s="13"/>
      <c r="E94" s="13"/>
      <c r="F94" s="13"/>
      <c r="G94" s="13"/>
      <c r="H94" s="13"/>
      <c r="I94" s="13"/>
      <c r="J94" s="13"/>
      <c r="K94" s="13"/>
      <c r="L94" s="13"/>
      <c r="M94" s="13"/>
      <c r="N94" s="16"/>
      <c r="O94" s="16"/>
      <c r="P94" s="16"/>
      <c r="Q94" s="16"/>
      <c r="R94" s="16"/>
      <c r="S94" s="16"/>
      <c r="T94" s="16"/>
      <c r="U94" s="16"/>
    </row>
    <row r="95" spans="1:21" x14ac:dyDescent="0.25">
      <c r="A95" s="13"/>
      <c r="B95" s="13"/>
      <c r="C95" s="20"/>
      <c r="D95" s="13"/>
      <c r="E95" s="13"/>
      <c r="F95" s="13"/>
      <c r="G95" s="13"/>
      <c r="H95" s="13"/>
      <c r="I95" s="13"/>
      <c r="J95" s="13"/>
      <c r="K95" s="13"/>
      <c r="L95" s="13"/>
      <c r="M95" s="13"/>
      <c r="N95" s="16"/>
      <c r="O95" s="16"/>
      <c r="P95" s="16"/>
      <c r="Q95" s="16"/>
      <c r="R95" s="16"/>
      <c r="S95" s="16"/>
      <c r="T95" s="16"/>
      <c r="U95" s="16"/>
    </row>
    <row r="96" spans="1:21" x14ac:dyDescent="0.25">
      <c r="A96" s="13"/>
      <c r="B96" s="13"/>
      <c r="C96" s="20"/>
      <c r="D96" s="13"/>
      <c r="E96" s="13"/>
      <c r="F96" s="13"/>
      <c r="G96" s="13"/>
      <c r="H96" s="13"/>
      <c r="I96" s="13"/>
      <c r="J96" s="13"/>
      <c r="K96" s="13"/>
      <c r="L96" s="13"/>
      <c r="M96" s="13"/>
      <c r="N96" s="16"/>
      <c r="O96" s="16"/>
      <c r="P96" s="16"/>
      <c r="Q96" s="16"/>
      <c r="R96" s="16"/>
      <c r="S96" s="16"/>
      <c r="T96" s="16"/>
      <c r="U96" s="16"/>
    </row>
    <row r="97" spans="1:21" x14ac:dyDescent="0.25">
      <c r="A97" s="13"/>
      <c r="B97" s="13"/>
      <c r="C97" s="20"/>
      <c r="D97" s="13"/>
      <c r="E97" s="13"/>
      <c r="F97" s="13"/>
      <c r="G97" s="13"/>
      <c r="H97" s="13"/>
      <c r="I97" s="13"/>
      <c r="J97" s="13"/>
      <c r="K97" s="13"/>
      <c r="L97" s="13"/>
      <c r="M97" s="13"/>
      <c r="N97" s="16"/>
      <c r="O97" s="16"/>
      <c r="P97" s="16"/>
      <c r="Q97" s="16"/>
      <c r="R97" s="16"/>
      <c r="S97" s="16"/>
      <c r="T97" s="16"/>
      <c r="U97" s="16"/>
    </row>
    <row r="98" spans="1:21" x14ac:dyDescent="0.25">
      <c r="A98" s="13"/>
      <c r="B98" s="13"/>
      <c r="C98" s="20"/>
      <c r="D98" s="13"/>
      <c r="E98" s="13"/>
      <c r="F98" s="13"/>
      <c r="G98" s="13"/>
      <c r="H98" s="13"/>
      <c r="I98" s="13"/>
      <c r="J98" s="13"/>
      <c r="K98" s="13"/>
      <c r="L98" s="13"/>
      <c r="M98" s="13"/>
      <c r="N98" s="16"/>
      <c r="O98" s="16"/>
      <c r="P98" s="16"/>
      <c r="Q98" s="16"/>
      <c r="R98" s="16"/>
      <c r="S98" s="16"/>
      <c r="T98" s="16"/>
      <c r="U98" s="16"/>
    </row>
    <row r="99" spans="1:21" x14ac:dyDescent="0.25">
      <c r="A99" s="13"/>
      <c r="B99" s="13"/>
      <c r="C99" s="20"/>
      <c r="D99" s="13"/>
      <c r="E99" s="13"/>
      <c r="F99" s="13"/>
      <c r="G99" s="13"/>
      <c r="H99" s="13"/>
      <c r="I99" s="13"/>
      <c r="J99" s="13"/>
      <c r="K99" s="13"/>
      <c r="L99" s="13"/>
      <c r="M99" s="13"/>
      <c r="N99" s="16"/>
      <c r="O99" s="16"/>
      <c r="P99" s="16"/>
      <c r="Q99" s="16"/>
      <c r="R99" s="16"/>
      <c r="S99" s="16"/>
      <c r="T99" s="16"/>
      <c r="U99" s="16"/>
    </row>
    <row r="100" spans="1:21" x14ac:dyDescent="0.25">
      <c r="A100" s="13"/>
      <c r="B100" s="13"/>
      <c r="C100" s="20"/>
      <c r="D100" s="13"/>
      <c r="E100" s="13"/>
      <c r="F100" s="13"/>
      <c r="G100" s="13"/>
      <c r="H100" s="13"/>
      <c r="I100" s="13"/>
      <c r="J100" s="13"/>
      <c r="K100" s="13"/>
      <c r="L100" s="13"/>
      <c r="M100" s="13"/>
      <c r="N100" s="16"/>
      <c r="O100" s="16"/>
      <c r="P100" s="16"/>
      <c r="Q100" s="16"/>
      <c r="R100" s="16"/>
      <c r="S100" s="16"/>
      <c r="T100" s="16"/>
      <c r="U100" s="16"/>
    </row>
    <row r="101" spans="1:21" x14ac:dyDescent="0.25">
      <c r="A101" s="13"/>
      <c r="B101" s="13"/>
      <c r="C101" s="20"/>
      <c r="D101" s="13"/>
      <c r="E101" s="13"/>
      <c r="F101" s="13"/>
      <c r="G101" s="13"/>
      <c r="H101" s="13"/>
      <c r="I101" s="13"/>
      <c r="J101" s="13"/>
      <c r="K101" s="13"/>
      <c r="L101" s="13"/>
      <c r="M101" s="13"/>
      <c r="N101" s="16"/>
      <c r="O101" s="16"/>
      <c r="P101" s="16"/>
      <c r="Q101" s="16"/>
      <c r="R101" s="16"/>
      <c r="S101" s="16"/>
      <c r="T101" s="16"/>
      <c r="U101" s="16"/>
    </row>
    <row r="102" spans="1:21" x14ac:dyDescent="0.25">
      <c r="A102" s="13"/>
      <c r="B102" s="13"/>
      <c r="C102" s="20"/>
      <c r="D102" s="13"/>
      <c r="E102" s="13"/>
      <c r="F102" s="13"/>
      <c r="G102" s="13"/>
      <c r="H102" s="13"/>
      <c r="I102" s="13"/>
      <c r="J102" s="13"/>
      <c r="K102" s="13"/>
      <c r="L102" s="13"/>
      <c r="M102" s="13"/>
      <c r="N102" s="16"/>
      <c r="O102" s="16"/>
      <c r="P102" s="16"/>
      <c r="Q102" s="16"/>
      <c r="R102" s="16"/>
      <c r="S102" s="16"/>
      <c r="T102" s="16"/>
      <c r="U102" s="16"/>
    </row>
    <row r="103" spans="1:21" x14ac:dyDescent="0.25">
      <c r="A103" s="13"/>
      <c r="B103" s="13"/>
      <c r="C103" s="20"/>
      <c r="D103" s="13"/>
      <c r="E103" s="13"/>
      <c r="F103" s="13"/>
      <c r="G103" s="13"/>
      <c r="H103" s="13"/>
      <c r="I103" s="13"/>
      <c r="J103" s="13"/>
      <c r="K103" s="13"/>
      <c r="L103" s="13"/>
      <c r="M103" s="13"/>
      <c r="N103" s="16"/>
      <c r="O103" s="16"/>
      <c r="P103" s="16"/>
      <c r="Q103" s="16"/>
      <c r="R103" s="16"/>
      <c r="S103" s="16"/>
      <c r="T103" s="16"/>
      <c r="U103" s="16"/>
    </row>
    <row r="104" spans="1:21" x14ac:dyDescent="0.25">
      <c r="A104" s="13"/>
      <c r="B104" s="13"/>
      <c r="C104" s="20"/>
      <c r="D104" s="13"/>
      <c r="E104" s="13"/>
      <c r="F104" s="13"/>
      <c r="G104" s="13"/>
      <c r="H104" s="13"/>
      <c r="I104" s="13"/>
      <c r="J104" s="13"/>
      <c r="K104" s="13"/>
      <c r="L104" s="13"/>
      <c r="M104" s="13"/>
      <c r="N104" s="16"/>
      <c r="O104" s="16"/>
      <c r="P104" s="16"/>
      <c r="Q104" s="16"/>
      <c r="R104" s="16"/>
      <c r="S104" s="16"/>
      <c r="T104" s="16"/>
      <c r="U104" s="16"/>
    </row>
    <row r="105" spans="1:21" x14ac:dyDescent="0.25">
      <c r="A105" s="13"/>
      <c r="B105" s="13"/>
      <c r="C105" s="20"/>
      <c r="D105" s="13"/>
      <c r="E105" s="13"/>
      <c r="F105" s="13"/>
      <c r="G105" s="13"/>
      <c r="H105" s="13"/>
      <c r="I105" s="13"/>
      <c r="J105" s="13"/>
      <c r="K105" s="13"/>
      <c r="L105" s="13"/>
      <c r="M105" s="13"/>
      <c r="N105" s="16"/>
      <c r="O105" s="16"/>
      <c r="P105" s="16"/>
      <c r="Q105" s="16"/>
      <c r="R105" s="16"/>
      <c r="S105" s="16"/>
      <c r="T105" s="16"/>
      <c r="U105" s="16"/>
    </row>
    <row r="106" spans="1:21" x14ac:dyDescent="0.25">
      <c r="A106" s="13"/>
      <c r="B106" s="13"/>
      <c r="C106" s="20"/>
      <c r="D106" s="13"/>
      <c r="E106" s="13"/>
      <c r="F106" s="13"/>
      <c r="G106" s="13"/>
      <c r="H106" s="13"/>
      <c r="I106" s="13"/>
      <c r="J106" s="13"/>
      <c r="K106" s="13"/>
      <c r="L106" s="13"/>
      <c r="M106" s="13"/>
      <c r="N106" s="16"/>
      <c r="O106" s="16"/>
      <c r="P106" s="16"/>
      <c r="Q106" s="16"/>
      <c r="R106" s="16"/>
      <c r="S106" s="16"/>
      <c r="T106" s="16"/>
      <c r="U106" s="16"/>
    </row>
    <row r="107" spans="1:21" x14ac:dyDescent="0.25">
      <c r="A107" s="13"/>
      <c r="B107" s="13"/>
      <c r="C107" s="20"/>
      <c r="D107" s="13"/>
      <c r="E107" s="13"/>
      <c r="F107" s="13"/>
      <c r="G107" s="13"/>
      <c r="H107" s="13"/>
      <c r="I107" s="13"/>
      <c r="J107" s="13"/>
      <c r="K107" s="13"/>
      <c r="L107" s="13"/>
      <c r="M107" s="13"/>
      <c r="N107" s="16"/>
      <c r="O107" s="16"/>
      <c r="P107" s="16"/>
      <c r="Q107" s="16"/>
      <c r="R107" s="16"/>
      <c r="S107" s="16"/>
      <c r="T107" s="16"/>
      <c r="U107" s="16"/>
    </row>
    <row r="108" spans="1:21" x14ac:dyDescent="0.25">
      <c r="A108" s="13"/>
      <c r="B108" s="13"/>
      <c r="C108" s="20"/>
      <c r="D108" s="13"/>
      <c r="E108" s="13"/>
      <c r="F108" s="13"/>
      <c r="G108" s="13"/>
      <c r="H108" s="13"/>
      <c r="I108" s="13"/>
      <c r="J108" s="13"/>
      <c r="K108" s="13"/>
      <c r="L108" s="13"/>
      <c r="M108" s="13"/>
      <c r="N108" s="16"/>
      <c r="O108" s="16"/>
      <c r="P108" s="16"/>
      <c r="Q108" s="16"/>
      <c r="R108" s="16"/>
      <c r="S108" s="16"/>
      <c r="T108" s="16"/>
      <c r="U108" s="16"/>
    </row>
    <row r="109" spans="1:21" x14ac:dyDescent="0.25">
      <c r="A109" s="13"/>
      <c r="B109" s="13"/>
      <c r="C109" s="20"/>
      <c r="D109" s="13"/>
      <c r="E109" s="13"/>
      <c r="F109" s="13"/>
      <c r="G109" s="13"/>
      <c r="H109" s="13"/>
      <c r="I109" s="13"/>
      <c r="J109" s="13"/>
      <c r="K109" s="13"/>
      <c r="L109" s="13"/>
      <c r="M109" s="13"/>
      <c r="N109" s="16"/>
      <c r="O109" s="16"/>
      <c r="P109" s="16"/>
      <c r="Q109" s="16"/>
      <c r="R109" s="16"/>
      <c r="S109" s="16"/>
      <c r="T109" s="16"/>
      <c r="U109" s="16"/>
    </row>
    <row r="110" spans="1:21" x14ac:dyDescent="0.25">
      <c r="A110" s="13"/>
      <c r="B110" s="13"/>
      <c r="C110" s="20"/>
      <c r="D110" s="13"/>
      <c r="E110" s="13"/>
      <c r="F110" s="13"/>
      <c r="G110" s="13"/>
      <c r="H110" s="13"/>
      <c r="I110" s="13"/>
      <c r="J110" s="13"/>
      <c r="K110" s="13"/>
      <c r="L110" s="13"/>
      <c r="M110" s="13"/>
      <c r="N110" s="16"/>
      <c r="O110" s="16"/>
      <c r="P110" s="16"/>
      <c r="Q110" s="16"/>
      <c r="R110" s="16"/>
      <c r="S110" s="16"/>
      <c r="T110" s="16"/>
      <c r="U110" s="16"/>
    </row>
    <row r="111" spans="1:21" x14ac:dyDescent="0.25">
      <c r="A111" s="13"/>
      <c r="B111" s="13"/>
      <c r="C111" s="20"/>
      <c r="D111" s="13"/>
      <c r="E111" s="13"/>
      <c r="F111" s="13"/>
      <c r="G111" s="13"/>
      <c r="H111" s="13"/>
      <c r="I111" s="13"/>
      <c r="J111" s="13"/>
      <c r="K111" s="13"/>
      <c r="L111" s="13"/>
      <c r="M111" s="13"/>
      <c r="N111" s="16"/>
      <c r="O111" s="16"/>
      <c r="P111" s="16"/>
      <c r="Q111" s="16"/>
      <c r="R111" s="16"/>
      <c r="S111" s="16"/>
      <c r="T111" s="16"/>
      <c r="U111" s="16"/>
    </row>
    <row r="112" spans="1:21" x14ac:dyDescent="0.25">
      <c r="A112" s="13"/>
      <c r="B112" s="13"/>
      <c r="C112" s="20"/>
      <c r="D112" s="13"/>
      <c r="E112" s="13"/>
      <c r="F112" s="13"/>
      <c r="G112" s="13"/>
      <c r="H112" s="13"/>
      <c r="I112" s="13"/>
      <c r="J112" s="13"/>
      <c r="K112" s="13"/>
      <c r="L112" s="13"/>
      <c r="M112" s="13"/>
      <c r="N112" s="16"/>
      <c r="O112" s="16"/>
      <c r="P112" s="16"/>
      <c r="Q112" s="16"/>
      <c r="R112" s="16"/>
      <c r="S112" s="16"/>
      <c r="T112" s="16"/>
      <c r="U112" s="16"/>
    </row>
    <row r="113" spans="1:21" x14ac:dyDescent="0.25">
      <c r="A113" s="13"/>
      <c r="B113" s="13"/>
      <c r="C113" s="20"/>
      <c r="D113" s="13"/>
      <c r="E113" s="13"/>
      <c r="F113" s="13"/>
      <c r="G113" s="13"/>
      <c r="H113" s="13"/>
      <c r="I113" s="13"/>
      <c r="J113" s="13"/>
      <c r="K113" s="13"/>
      <c r="L113" s="13"/>
      <c r="M113" s="13"/>
      <c r="N113" s="16"/>
      <c r="O113" s="16"/>
      <c r="P113" s="16"/>
      <c r="Q113" s="16"/>
      <c r="R113" s="16"/>
      <c r="S113" s="16"/>
      <c r="T113" s="16"/>
      <c r="U113" s="16"/>
    </row>
    <row r="114" spans="1:21" x14ac:dyDescent="0.25">
      <c r="A114" s="13"/>
      <c r="B114" s="13"/>
      <c r="C114" s="20"/>
      <c r="D114" s="13"/>
      <c r="E114" s="13"/>
      <c r="F114" s="13"/>
      <c r="G114" s="13"/>
      <c r="H114" s="13"/>
      <c r="I114" s="13"/>
      <c r="J114" s="13"/>
      <c r="K114" s="13"/>
      <c r="L114" s="13"/>
      <c r="M114" s="13"/>
      <c r="N114" s="16"/>
      <c r="O114" s="16"/>
      <c r="P114" s="16"/>
      <c r="Q114" s="16"/>
      <c r="R114" s="16"/>
      <c r="S114" s="16"/>
      <c r="T114" s="16"/>
      <c r="U114" s="16"/>
    </row>
    <row r="115" spans="1:21" x14ac:dyDescent="0.25">
      <c r="A115" s="13"/>
      <c r="B115" s="13"/>
      <c r="C115" s="20"/>
      <c r="D115" s="13"/>
      <c r="E115" s="13"/>
      <c r="F115" s="13"/>
      <c r="G115" s="13"/>
      <c r="H115" s="13"/>
      <c r="I115" s="13"/>
      <c r="J115" s="13"/>
      <c r="K115" s="13"/>
      <c r="L115" s="13"/>
      <c r="M115" s="13"/>
      <c r="N115" s="16"/>
      <c r="O115" s="16"/>
      <c r="P115" s="16"/>
      <c r="Q115" s="16"/>
      <c r="R115" s="16"/>
      <c r="S115" s="16"/>
      <c r="T115" s="16"/>
      <c r="U115" s="16"/>
    </row>
    <row r="116" spans="1:21" x14ac:dyDescent="0.25">
      <c r="A116" s="13"/>
      <c r="B116" s="13"/>
      <c r="C116" s="20"/>
      <c r="D116" s="13"/>
      <c r="E116" s="13"/>
      <c r="F116" s="13"/>
      <c r="G116" s="13"/>
      <c r="H116" s="13"/>
      <c r="I116" s="13"/>
      <c r="J116" s="13"/>
      <c r="K116" s="13"/>
      <c r="L116" s="13"/>
      <c r="M116" s="13"/>
      <c r="N116" s="16"/>
      <c r="O116" s="16"/>
      <c r="P116" s="16"/>
      <c r="Q116" s="16"/>
      <c r="R116" s="16"/>
      <c r="S116" s="16"/>
      <c r="T116" s="16"/>
      <c r="U116" s="16"/>
    </row>
    <row r="117" spans="1:21" x14ac:dyDescent="0.25">
      <c r="A117" s="13"/>
      <c r="B117" s="13"/>
      <c r="C117" s="20"/>
      <c r="D117" s="13"/>
      <c r="E117" s="13"/>
      <c r="F117" s="13"/>
      <c r="G117" s="13"/>
      <c r="H117" s="13"/>
      <c r="I117" s="13"/>
      <c r="J117" s="13"/>
      <c r="K117" s="13"/>
      <c r="L117" s="13"/>
      <c r="M117" s="13"/>
      <c r="N117" s="16"/>
      <c r="O117" s="16"/>
      <c r="P117" s="16"/>
      <c r="Q117" s="16"/>
      <c r="R117" s="16"/>
      <c r="S117" s="16"/>
      <c r="T117" s="16"/>
      <c r="U117" s="16"/>
    </row>
    <row r="118" spans="1:21" x14ac:dyDescent="0.25">
      <c r="A118" s="13"/>
      <c r="B118" s="13"/>
      <c r="C118" s="20"/>
      <c r="D118" s="13"/>
      <c r="E118" s="13"/>
      <c r="F118" s="13"/>
      <c r="G118" s="13"/>
      <c r="H118" s="13"/>
      <c r="I118" s="13"/>
      <c r="J118" s="13"/>
      <c r="K118" s="13"/>
      <c r="L118" s="13"/>
      <c r="M118" s="13"/>
      <c r="N118" s="16"/>
      <c r="O118" s="16"/>
      <c r="P118" s="16"/>
      <c r="Q118" s="16"/>
      <c r="R118" s="16"/>
      <c r="S118" s="16"/>
      <c r="T118" s="16"/>
      <c r="U118" s="16"/>
    </row>
    <row r="119" spans="1:21" x14ac:dyDescent="0.25">
      <c r="A119" s="13"/>
      <c r="B119" s="13"/>
      <c r="C119" s="20"/>
      <c r="D119" s="13"/>
      <c r="E119" s="13"/>
      <c r="F119" s="13"/>
      <c r="G119" s="13"/>
      <c r="H119" s="13"/>
      <c r="I119" s="13"/>
      <c r="J119" s="13"/>
      <c r="K119" s="13"/>
      <c r="L119" s="13"/>
      <c r="M119" s="13"/>
      <c r="N119" s="16"/>
      <c r="O119" s="16"/>
      <c r="P119" s="16"/>
      <c r="Q119" s="16"/>
      <c r="R119" s="16"/>
      <c r="S119" s="16"/>
      <c r="T119" s="16"/>
      <c r="U119" s="16"/>
    </row>
    <row r="120" spans="1:21" x14ac:dyDescent="0.25">
      <c r="C120" s="20"/>
      <c r="D120" s="13"/>
      <c r="E120" s="13"/>
      <c r="F120" s="13"/>
      <c r="G120" s="13"/>
      <c r="H120" s="13"/>
      <c r="I120" s="13"/>
      <c r="J120" s="13"/>
      <c r="K120" s="13"/>
      <c r="L120" s="13"/>
      <c r="M120" s="13"/>
      <c r="N120" s="16"/>
    </row>
    <row r="121" spans="1:21" x14ac:dyDescent="0.25">
      <c r="C121" s="20"/>
      <c r="D121" s="13"/>
      <c r="E121" s="13"/>
      <c r="F121" s="13"/>
      <c r="G121" s="13"/>
      <c r="H121" s="13"/>
      <c r="I121" s="13"/>
      <c r="J121" s="13"/>
      <c r="K121" s="13"/>
      <c r="L121" s="13"/>
      <c r="M121" s="13"/>
      <c r="N121" s="16"/>
    </row>
    <row r="122" spans="1:21" x14ac:dyDescent="0.25">
      <c r="C122" s="20"/>
      <c r="D122" s="13"/>
      <c r="E122" s="13"/>
      <c r="F122" s="13"/>
      <c r="G122" s="13"/>
      <c r="H122" s="13"/>
      <c r="I122" s="13"/>
      <c r="J122" s="13"/>
      <c r="K122" s="13"/>
      <c r="L122" s="13"/>
      <c r="M122" s="13"/>
      <c r="N122" s="16"/>
    </row>
    <row r="123" spans="1:21" x14ac:dyDescent="0.25">
      <c r="C123" s="20"/>
      <c r="D123" s="13"/>
      <c r="E123" s="13"/>
      <c r="F123" s="13"/>
      <c r="G123" s="13"/>
      <c r="H123" s="13"/>
      <c r="I123" s="13"/>
      <c r="J123" s="13"/>
      <c r="K123" s="13"/>
      <c r="L123" s="13"/>
      <c r="M123" s="13"/>
      <c r="N123" s="16"/>
    </row>
  </sheetData>
  <mergeCells count="129">
    <mergeCell ref="U30:U31"/>
    <mergeCell ref="C32:C33"/>
    <mergeCell ref="U32:U33"/>
    <mergeCell ref="C34:C35"/>
    <mergeCell ref="U12:U13"/>
    <mergeCell ref="C10:C11"/>
    <mergeCell ref="U10:U11"/>
    <mergeCell ref="C14:C15"/>
    <mergeCell ref="U14:U15"/>
    <mergeCell ref="C16:C17"/>
    <mergeCell ref="U16:U17"/>
    <mergeCell ref="C18:C19"/>
    <mergeCell ref="U18:U19"/>
    <mergeCell ref="V40:V41"/>
    <mergeCell ref="D46:D47"/>
    <mergeCell ref="C46:C47"/>
    <mergeCell ref="D42:D43"/>
    <mergeCell ref="U42:U43"/>
    <mergeCell ref="V42:V43"/>
    <mergeCell ref="D44:D45"/>
    <mergeCell ref="U44:U45"/>
    <mergeCell ref="A51:V53"/>
    <mergeCell ref="V44:V45"/>
    <mergeCell ref="C42:C43"/>
    <mergeCell ref="C44:C45"/>
    <mergeCell ref="C40:C41"/>
    <mergeCell ref="D40:D41"/>
    <mergeCell ref="U40:U41"/>
    <mergeCell ref="V46:V47"/>
    <mergeCell ref="D48:D49"/>
    <mergeCell ref="V48:V49"/>
    <mergeCell ref="A50:S50"/>
    <mergeCell ref="V8:V9"/>
    <mergeCell ref="D10:D11"/>
    <mergeCell ref="V10:V11"/>
    <mergeCell ref="C12:C13"/>
    <mergeCell ref="D12:D13"/>
    <mergeCell ref="V12:V13"/>
    <mergeCell ref="C8:C9"/>
    <mergeCell ref="U8:U9"/>
    <mergeCell ref="U28:U29"/>
    <mergeCell ref="V14:V15"/>
    <mergeCell ref="D16:D17"/>
    <mergeCell ref="V16:V17"/>
    <mergeCell ref="D18:D19"/>
    <mergeCell ref="V18:V19"/>
    <mergeCell ref="D20:D21"/>
    <mergeCell ref="V20:V21"/>
    <mergeCell ref="C22:C23"/>
    <mergeCell ref="D22:D23"/>
    <mergeCell ref="U22:U23"/>
    <mergeCell ref="V22:V23"/>
    <mergeCell ref="C20:C21"/>
    <mergeCell ref="U20:U21"/>
    <mergeCell ref="T22:T23"/>
    <mergeCell ref="V24:V25"/>
    <mergeCell ref="T6:U6"/>
    <mergeCell ref="A1:B4"/>
    <mergeCell ref="C1:V1"/>
    <mergeCell ref="C2:V2"/>
    <mergeCell ref="D3:V3"/>
    <mergeCell ref="D4:V4"/>
    <mergeCell ref="V6:V7"/>
    <mergeCell ref="C6:C7"/>
    <mergeCell ref="D6:E6"/>
    <mergeCell ref="F6:S6"/>
    <mergeCell ref="B6:B7"/>
    <mergeCell ref="A8:A11"/>
    <mergeCell ref="B8:B9"/>
    <mergeCell ref="T8:T9"/>
    <mergeCell ref="B10:B11"/>
    <mergeCell ref="T10:T11"/>
    <mergeCell ref="B20:B21"/>
    <mergeCell ref="T20:T21"/>
    <mergeCell ref="D14:D15"/>
    <mergeCell ref="D24:D25"/>
    <mergeCell ref="D8:D9"/>
    <mergeCell ref="E8:E9"/>
    <mergeCell ref="B22:B23"/>
    <mergeCell ref="A12:A21"/>
    <mergeCell ref="B12:B17"/>
    <mergeCell ref="T12:T17"/>
    <mergeCell ref="B18:B19"/>
    <mergeCell ref="T18:T19"/>
    <mergeCell ref="A22:A29"/>
    <mergeCell ref="B24:B29"/>
    <mergeCell ref="T24:T29"/>
    <mergeCell ref="C26:C27"/>
    <mergeCell ref="C24:C25"/>
    <mergeCell ref="X24:X25"/>
    <mergeCell ref="D26:D27"/>
    <mergeCell ref="V26:V27"/>
    <mergeCell ref="C28:C29"/>
    <mergeCell ref="D28:D29"/>
    <mergeCell ref="V28:V29"/>
    <mergeCell ref="A46:A49"/>
    <mergeCell ref="B46:B49"/>
    <mergeCell ref="T46:T49"/>
    <mergeCell ref="V30:V31"/>
    <mergeCell ref="D32:D33"/>
    <mergeCell ref="V32:V33"/>
    <mergeCell ref="V34:V35"/>
    <mergeCell ref="U26:U27"/>
    <mergeCell ref="U24:U25"/>
    <mergeCell ref="V38:V39"/>
    <mergeCell ref="U34:U35"/>
    <mergeCell ref="U36:U37"/>
    <mergeCell ref="C38:C39"/>
    <mergeCell ref="U38:U39"/>
    <mergeCell ref="U46:U47"/>
    <mergeCell ref="C48:C49"/>
    <mergeCell ref="U48:U49"/>
    <mergeCell ref="D34:D35"/>
    <mergeCell ref="A30:A33"/>
    <mergeCell ref="B30:B33"/>
    <mergeCell ref="T30:T33"/>
    <mergeCell ref="A34:A39"/>
    <mergeCell ref="B34:B39"/>
    <mergeCell ref="T34:T39"/>
    <mergeCell ref="A40:A45"/>
    <mergeCell ref="B40:B41"/>
    <mergeCell ref="T40:T41"/>
    <mergeCell ref="B42:B45"/>
    <mergeCell ref="T42:T45"/>
    <mergeCell ref="C36:C37"/>
    <mergeCell ref="D36:D37"/>
    <mergeCell ref="D38:D39"/>
    <mergeCell ref="D30:D31"/>
    <mergeCell ref="C30:C31"/>
  </mergeCells>
  <printOptions horizontalCentered="1" verticalCentered="1"/>
  <pageMargins left="0" right="0" top="0.55118110236220474" bottom="0" header="0.31496062992125984" footer="0"/>
  <pageSetup scale="40"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9"/>
  <sheetViews>
    <sheetView topLeftCell="A129" zoomScale="80" zoomScaleNormal="80" workbookViewId="0">
      <selection activeCell="B7" sqref="B7:B10"/>
    </sheetView>
  </sheetViews>
  <sheetFormatPr baseColWidth="10" defaultRowHeight="15" x14ac:dyDescent="0.25"/>
  <cols>
    <col min="2" max="3" width="29.42578125" customWidth="1"/>
    <col min="4" max="5" width="25.28515625" customWidth="1"/>
    <col min="6" max="6" width="23.42578125" customWidth="1"/>
    <col min="7" max="7" width="20.7109375" customWidth="1"/>
    <col min="8" max="8" width="25.28515625" hidden="1" customWidth="1"/>
    <col min="9" max="9" width="9.85546875" hidden="1" customWidth="1"/>
    <col min="10" max="10" width="26.28515625" customWidth="1"/>
    <col min="11" max="11" width="25.85546875" customWidth="1"/>
    <col min="12" max="12" width="17.28515625" hidden="1" customWidth="1"/>
    <col min="13" max="13" width="14.7109375" hidden="1" customWidth="1"/>
    <col min="14" max="14" width="15.28515625" hidden="1" customWidth="1"/>
    <col min="15" max="15" width="12.85546875" customWidth="1"/>
    <col min="16" max="16" width="13.5703125" customWidth="1"/>
    <col min="17" max="17" width="17.5703125" customWidth="1"/>
    <col min="18" max="18" width="13.5703125" customWidth="1"/>
    <col min="19" max="19" width="13.42578125" customWidth="1"/>
    <col min="20" max="20" width="15.5703125" bestFit="1" customWidth="1"/>
    <col min="21" max="21" width="18.42578125" bestFit="1" customWidth="1"/>
    <col min="22" max="22" width="14.5703125" bestFit="1" customWidth="1"/>
    <col min="23" max="23" width="11.5703125" style="203" bestFit="1" customWidth="1"/>
    <col min="24" max="24" width="11.42578125" style="203"/>
    <col min="257" max="258" width="29.42578125" customWidth="1"/>
    <col min="259" max="261" width="25.28515625" customWidth="1"/>
    <col min="262" max="262" width="16.7109375" bestFit="1" customWidth="1"/>
    <col min="263" max="263" width="25.28515625" customWidth="1"/>
    <col min="264" max="264" width="21.7109375" customWidth="1"/>
    <col min="265" max="265" width="25.85546875" customWidth="1"/>
    <col min="266" max="266" width="0" hidden="1" customWidth="1"/>
    <col min="267" max="267" width="25.85546875" customWidth="1"/>
    <col min="268" max="268" width="17.28515625" customWidth="1"/>
    <col min="269" max="269" width="14.7109375" customWidth="1"/>
    <col min="270" max="270" width="15.28515625" customWidth="1"/>
    <col min="271" max="271" width="12.85546875" customWidth="1"/>
    <col min="272" max="272" width="13.5703125" customWidth="1"/>
    <col min="273" max="273" width="17.5703125" customWidth="1"/>
    <col min="274" max="274" width="13.5703125" customWidth="1"/>
    <col min="275" max="275" width="13.42578125" customWidth="1"/>
    <col min="276" max="276" width="15.5703125" bestFit="1" customWidth="1"/>
    <col min="277" max="277" width="18.42578125" bestFit="1" customWidth="1"/>
    <col min="278" max="278" width="14.5703125" bestFit="1" customWidth="1"/>
    <col min="279" max="279" width="11.5703125" bestFit="1" customWidth="1"/>
    <col min="513" max="514" width="29.42578125" customWidth="1"/>
    <col min="515" max="517" width="25.28515625" customWidth="1"/>
    <col min="518" max="518" width="16.7109375" bestFit="1" customWidth="1"/>
    <col min="519" max="519" width="25.28515625" customWidth="1"/>
    <col min="520" max="520" width="21.7109375" customWidth="1"/>
    <col min="521" max="521" width="25.85546875" customWidth="1"/>
    <col min="522" max="522" width="0" hidden="1" customWidth="1"/>
    <col min="523" max="523" width="25.85546875" customWidth="1"/>
    <col min="524" max="524" width="17.28515625" customWidth="1"/>
    <col min="525" max="525" width="14.7109375" customWidth="1"/>
    <col min="526" max="526" width="15.28515625" customWidth="1"/>
    <col min="527" max="527" width="12.85546875" customWidth="1"/>
    <col min="528" max="528" width="13.5703125" customWidth="1"/>
    <col min="529" max="529" width="17.5703125" customWidth="1"/>
    <col min="530" max="530" width="13.5703125" customWidth="1"/>
    <col min="531" max="531" width="13.42578125" customWidth="1"/>
    <col min="532" max="532" width="15.5703125" bestFit="1" customWidth="1"/>
    <col min="533" max="533" width="18.42578125" bestFit="1" customWidth="1"/>
    <col min="534" max="534" width="14.5703125" bestFit="1" customWidth="1"/>
    <col min="535" max="535" width="11.5703125" bestFit="1" customWidth="1"/>
    <col min="769" max="770" width="29.42578125" customWidth="1"/>
    <col min="771" max="773" width="25.28515625" customWidth="1"/>
    <col min="774" max="774" width="16.7109375" bestFit="1" customWidth="1"/>
    <col min="775" max="775" width="25.28515625" customWidth="1"/>
    <col min="776" max="776" width="21.7109375" customWidth="1"/>
    <col min="777" max="777" width="25.85546875" customWidth="1"/>
    <col min="778" max="778" width="0" hidden="1" customWidth="1"/>
    <col min="779" max="779" width="25.85546875" customWidth="1"/>
    <col min="780" max="780" width="17.28515625" customWidth="1"/>
    <col min="781" max="781" width="14.7109375" customWidth="1"/>
    <col min="782" max="782" width="15.28515625" customWidth="1"/>
    <col min="783" max="783" width="12.85546875" customWidth="1"/>
    <col min="784" max="784" width="13.5703125" customWidth="1"/>
    <col min="785" max="785" width="17.5703125" customWidth="1"/>
    <col min="786" max="786" width="13.5703125" customWidth="1"/>
    <col min="787" max="787" width="13.42578125" customWidth="1"/>
    <col min="788" max="788" width="15.5703125" bestFit="1" customWidth="1"/>
    <col min="789" max="789" width="18.42578125" bestFit="1" customWidth="1"/>
    <col min="790" max="790" width="14.5703125" bestFit="1" customWidth="1"/>
    <col min="791" max="791" width="11.5703125" bestFit="1" customWidth="1"/>
    <col min="1025" max="1026" width="29.42578125" customWidth="1"/>
    <col min="1027" max="1029" width="25.28515625" customWidth="1"/>
    <col min="1030" max="1030" width="16.7109375" bestFit="1" customWidth="1"/>
    <col min="1031" max="1031" width="25.28515625" customWidth="1"/>
    <col min="1032" max="1032" width="21.7109375" customWidth="1"/>
    <col min="1033" max="1033" width="25.85546875" customWidth="1"/>
    <col min="1034" max="1034" width="0" hidden="1" customWidth="1"/>
    <col min="1035" max="1035" width="25.85546875" customWidth="1"/>
    <col min="1036" max="1036" width="17.28515625" customWidth="1"/>
    <col min="1037" max="1037" width="14.7109375" customWidth="1"/>
    <col min="1038" max="1038" width="15.28515625" customWidth="1"/>
    <col min="1039" max="1039" width="12.85546875" customWidth="1"/>
    <col min="1040" max="1040" width="13.5703125" customWidth="1"/>
    <col min="1041" max="1041" width="17.5703125" customWidth="1"/>
    <col min="1042" max="1042" width="13.5703125" customWidth="1"/>
    <col min="1043" max="1043" width="13.42578125" customWidth="1"/>
    <col min="1044" max="1044" width="15.5703125" bestFit="1" customWidth="1"/>
    <col min="1045" max="1045" width="18.42578125" bestFit="1" customWidth="1"/>
    <col min="1046" max="1046" width="14.5703125" bestFit="1" customWidth="1"/>
    <col min="1047" max="1047" width="11.5703125" bestFit="1" customWidth="1"/>
    <col min="1281" max="1282" width="29.42578125" customWidth="1"/>
    <col min="1283" max="1285" width="25.28515625" customWidth="1"/>
    <col min="1286" max="1286" width="16.7109375" bestFit="1" customWidth="1"/>
    <col min="1287" max="1287" width="25.28515625" customWidth="1"/>
    <col min="1288" max="1288" width="21.7109375" customWidth="1"/>
    <col min="1289" max="1289" width="25.85546875" customWidth="1"/>
    <col min="1290" max="1290" width="0" hidden="1" customWidth="1"/>
    <col min="1291" max="1291" width="25.85546875" customWidth="1"/>
    <col min="1292" max="1292" width="17.28515625" customWidth="1"/>
    <col min="1293" max="1293" width="14.7109375" customWidth="1"/>
    <col min="1294" max="1294" width="15.28515625" customWidth="1"/>
    <col min="1295" max="1295" width="12.85546875" customWidth="1"/>
    <col min="1296" max="1296" width="13.5703125" customWidth="1"/>
    <col min="1297" max="1297" width="17.5703125" customWidth="1"/>
    <col min="1298" max="1298" width="13.5703125" customWidth="1"/>
    <col min="1299" max="1299" width="13.42578125" customWidth="1"/>
    <col min="1300" max="1300" width="15.5703125" bestFit="1" customWidth="1"/>
    <col min="1301" max="1301" width="18.42578125" bestFit="1" customWidth="1"/>
    <col min="1302" max="1302" width="14.5703125" bestFit="1" customWidth="1"/>
    <col min="1303" max="1303" width="11.5703125" bestFit="1" customWidth="1"/>
    <col min="1537" max="1538" width="29.42578125" customWidth="1"/>
    <col min="1539" max="1541" width="25.28515625" customWidth="1"/>
    <col min="1542" max="1542" width="16.7109375" bestFit="1" customWidth="1"/>
    <col min="1543" max="1543" width="25.28515625" customWidth="1"/>
    <col min="1544" max="1544" width="21.7109375" customWidth="1"/>
    <col min="1545" max="1545" width="25.85546875" customWidth="1"/>
    <col min="1546" max="1546" width="0" hidden="1" customWidth="1"/>
    <col min="1547" max="1547" width="25.85546875" customWidth="1"/>
    <col min="1548" max="1548" width="17.28515625" customWidth="1"/>
    <col min="1549" max="1549" width="14.7109375" customWidth="1"/>
    <col min="1550" max="1550" width="15.28515625" customWidth="1"/>
    <col min="1551" max="1551" width="12.85546875" customWidth="1"/>
    <col min="1552" max="1552" width="13.5703125" customWidth="1"/>
    <col min="1553" max="1553" width="17.5703125" customWidth="1"/>
    <col min="1554" max="1554" width="13.5703125" customWidth="1"/>
    <col min="1555" max="1555" width="13.42578125" customWidth="1"/>
    <col min="1556" max="1556" width="15.5703125" bestFit="1" customWidth="1"/>
    <col min="1557" max="1557" width="18.42578125" bestFit="1" customWidth="1"/>
    <col min="1558" max="1558" width="14.5703125" bestFit="1" customWidth="1"/>
    <col min="1559" max="1559" width="11.5703125" bestFit="1" customWidth="1"/>
    <col min="1793" max="1794" width="29.42578125" customWidth="1"/>
    <col min="1795" max="1797" width="25.28515625" customWidth="1"/>
    <col min="1798" max="1798" width="16.7109375" bestFit="1" customWidth="1"/>
    <col min="1799" max="1799" width="25.28515625" customWidth="1"/>
    <col min="1800" max="1800" width="21.7109375" customWidth="1"/>
    <col min="1801" max="1801" width="25.85546875" customWidth="1"/>
    <col min="1802" max="1802" width="0" hidden="1" customWidth="1"/>
    <col min="1803" max="1803" width="25.85546875" customWidth="1"/>
    <col min="1804" max="1804" width="17.28515625" customWidth="1"/>
    <col min="1805" max="1805" width="14.7109375" customWidth="1"/>
    <col min="1806" max="1806" width="15.28515625" customWidth="1"/>
    <col min="1807" max="1807" width="12.85546875" customWidth="1"/>
    <col min="1808" max="1808" width="13.5703125" customWidth="1"/>
    <col min="1809" max="1809" width="17.5703125" customWidth="1"/>
    <col min="1810" max="1810" width="13.5703125" customWidth="1"/>
    <col min="1811" max="1811" width="13.42578125" customWidth="1"/>
    <col min="1812" max="1812" width="15.5703125" bestFit="1" customWidth="1"/>
    <col min="1813" max="1813" width="18.42578125" bestFit="1" customWidth="1"/>
    <col min="1814" max="1814" width="14.5703125" bestFit="1" customWidth="1"/>
    <col min="1815" max="1815" width="11.5703125" bestFit="1" customWidth="1"/>
    <col min="2049" max="2050" width="29.42578125" customWidth="1"/>
    <col min="2051" max="2053" width="25.28515625" customWidth="1"/>
    <col min="2054" max="2054" width="16.7109375" bestFit="1" customWidth="1"/>
    <col min="2055" max="2055" width="25.28515625" customWidth="1"/>
    <col min="2056" max="2056" width="21.7109375" customWidth="1"/>
    <col min="2057" max="2057" width="25.85546875" customWidth="1"/>
    <col min="2058" max="2058" width="0" hidden="1" customWidth="1"/>
    <col min="2059" max="2059" width="25.85546875" customWidth="1"/>
    <col min="2060" max="2060" width="17.28515625" customWidth="1"/>
    <col min="2061" max="2061" width="14.7109375" customWidth="1"/>
    <col min="2062" max="2062" width="15.28515625" customWidth="1"/>
    <col min="2063" max="2063" width="12.85546875" customWidth="1"/>
    <col min="2064" max="2064" width="13.5703125" customWidth="1"/>
    <col min="2065" max="2065" width="17.5703125" customWidth="1"/>
    <col min="2066" max="2066" width="13.5703125" customWidth="1"/>
    <col min="2067" max="2067" width="13.42578125" customWidth="1"/>
    <col min="2068" max="2068" width="15.5703125" bestFit="1" customWidth="1"/>
    <col min="2069" max="2069" width="18.42578125" bestFit="1" customWidth="1"/>
    <col min="2070" max="2070" width="14.5703125" bestFit="1" customWidth="1"/>
    <col min="2071" max="2071" width="11.5703125" bestFit="1" customWidth="1"/>
    <col min="2305" max="2306" width="29.42578125" customWidth="1"/>
    <col min="2307" max="2309" width="25.28515625" customWidth="1"/>
    <col min="2310" max="2310" width="16.7109375" bestFit="1" customWidth="1"/>
    <col min="2311" max="2311" width="25.28515625" customWidth="1"/>
    <col min="2312" max="2312" width="21.7109375" customWidth="1"/>
    <col min="2313" max="2313" width="25.85546875" customWidth="1"/>
    <col min="2314" max="2314" width="0" hidden="1" customWidth="1"/>
    <col min="2315" max="2315" width="25.85546875" customWidth="1"/>
    <col min="2316" max="2316" width="17.28515625" customWidth="1"/>
    <col min="2317" max="2317" width="14.7109375" customWidth="1"/>
    <col min="2318" max="2318" width="15.28515625" customWidth="1"/>
    <col min="2319" max="2319" width="12.85546875" customWidth="1"/>
    <col min="2320" max="2320" width="13.5703125" customWidth="1"/>
    <col min="2321" max="2321" width="17.5703125" customWidth="1"/>
    <col min="2322" max="2322" width="13.5703125" customWidth="1"/>
    <col min="2323" max="2323" width="13.42578125" customWidth="1"/>
    <col min="2324" max="2324" width="15.5703125" bestFit="1" customWidth="1"/>
    <col min="2325" max="2325" width="18.42578125" bestFit="1" customWidth="1"/>
    <col min="2326" max="2326" width="14.5703125" bestFit="1" customWidth="1"/>
    <col min="2327" max="2327" width="11.5703125" bestFit="1" customWidth="1"/>
    <col min="2561" max="2562" width="29.42578125" customWidth="1"/>
    <col min="2563" max="2565" width="25.28515625" customWidth="1"/>
    <col min="2566" max="2566" width="16.7109375" bestFit="1" customWidth="1"/>
    <col min="2567" max="2567" width="25.28515625" customWidth="1"/>
    <col min="2568" max="2568" width="21.7109375" customWidth="1"/>
    <col min="2569" max="2569" width="25.85546875" customWidth="1"/>
    <col min="2570" max="2570" width="0" hidden="1" customWidth="1"/>
    <col min="2571" max="2571" width="25.85546875" customWidth="1"/>
    <col min="2572" max="2572" width="17.28515625" customWidth="1"/>
    <col min="2573" max="2573" width="14.7109375" customWidth="1"/>
    <col min="2574" max="2574" width="15.28515625" customWidth="1"/>
    <col min="2575" max="2575" width="12.85546875" customWidth="1"/>
    <col min="2576" max="2576" width="13.5703125" customWidth="1"/>
    <col min="2577" max="2577" width="17.5703125" customWidth="1"/>
    <col min="2578" max="2578" width="13.5703125" customWidth="1"/>
    <col min="2579" max="2579" width="13.42578125" customWidth="1"/>
    <col min="2580" max="2580" width="15.5703125" bestFit="1" customWidth="1"/>
    <col min="2581" max="2581" width="18.42578125" bestFit="1" customWidth="1"/>
    <col min="2582" max="2582" width="14.5703125" bestFit="1" customWidth="1"/>
    <col min="2583" max="2583" width="11.5703125" bestFit="1" customWidth="1"/>
    <col min="2817" max="2818" width="29.42578125" customWidth="1"/>
    <col min="2819" max="2821" width="25.28515625" customWidth="1"/>
    <col min="2822" max="2822" width="16.7109375" bestFit="1" customWidth="1"/>
    <col min="2823" max="2823" width="25.28515625" customWidth="1"/>
    <col min="2824" max="2824" width="21.7109375" customWidth="1"/>
    <col min="2825" max="2825" width="25.85546875" customWidth="1"/>
    <col min="2826" max="2826" width="0" hidden="1" customWidth="1"/>
    <col min="2827" max="2827" width="25.85546875" customWidth="1"/>
    <col min="2828" max="2828" width="17.28515625" customWidth="1"/>
    <col min="2829" max="2829" width="14.7109375" customWidth="1"/>
    <col min="2830" max="2830" width="15.28515625" customWidth="1"/>
    <col min="2831" max="2831" width="12.85546875" customWidth="1"/>
    <col min="2832" max="2832" width="13.5703125" customWidth="1"/>
    <col min="2833" max="2833" width="17.5703125" customWidth="1"/>
    <col min="2834" max="2834" width="13.5703125" customWidth="1"/>
    <col min="2835" max="2835" width="13.42578125" customWidth="1"/>
    <col min="2836" max="2836" width="15.5703125" bestFit="1" customWidth="1"/>
    <col min="2837" max="2837" width="18.42578125" bestFit="1" customWidth="1"/>
    <col min="2838" max="2838" width="14.5703125" bestFit="1" customWidth="1"/>
    <col min="2839" max="2839" width="11.5703125" bestFit="1" customWidth="1"/>
    <col min="3073" max="3074" width="29.42578125" customWidth="1"/>
    <col min="3075" max="3077" width="25.28515625" customWidth="1"/>
    <col min="3078" max="3078" width="16.7109375" bestFit="1" customWidth="1"/>
    <col min="3079" max="3079" width="25.28515625" customWidth="1"/>
    <col min="3080" max="3080" width="21.7109375" customWidth="1"/>
    <col min="3081" max="3081" width="25.85546875" customWidth="1"/>
    <col min="3082" max="3082" width="0" hidden="1" customWidth="1"/>
    <col min="3083" max="3083" width="25.85546875" customWidth="1"/>
    <col min="3084" max="3084" width="17.28515625" customWidth="1"/>
    <col min="3085" max="3085" width="14.7109375" customWidth="1"/>
    <col min="3086" max="3086" width="15.28515625" customWidth="1"/>
    <col min="3087" max="3087" width="12.85546875" customWidth="1"/>
    <col min="3088" max="3088" width="13.5703125" customWidth="1"/>
    <col min="3089" max="3089" width="17.5703125" customWidth="1"/>
    <col min="3090" max="3090" width="13.5703125" customWidth="1"/>
    <col min="3091" max="3091" width="13.42578125" customWidth="1"/>
    <col min="3092" max="3092" width="15.5703125" bestFit="1" customWidth="1"/>
    <col min="3093" max="3093" width="18.42578125" bestFit="1" customWidth="1"/>
    <col min="3094" max="3094" width="14.5703125" bestFit="1" customWidth="1"/>
    <col min="3095" max="3095" width="11.5703125" bestFit="1" customWidth="1"/>
    <col min="3329" max="3330" width="29.42578125" customWidth="1"/>
    <col min="3331" max="3333" width="25.28515625" customWidth="1"/>
    <col min="3334" max="3334" width="16.7109375" bestFit="1" customWidth="1"/>
    <col min="3335" max="3335" width="25.28515625" customWidth="1"/>
    <col min="3336" max="3336" width="21.7109375" customWidth="1"/>
    <col min="3337" max="3337" width="25.85546875" customWidth="1"/>
    <col min="3338" max="3338" width="0" hidden="1" customWidth="1"/>
    <col min="3339" max="3339" width="25.85546875" customWidth="1"/>
    <col min="3340" max="3340" width="17.28515625" customWidth="1"/>
    <col min="3341" max="3341" width="14.7109375" customWidth="1"/>
    <col min="3342" max="3342" width="15.28515625" customWidth="1"/>
    <col min="3343" max="3343" width="12.85546875" customWidth="1"/>
    <col min="3344" max="3344" width="13.5703125" customWidth="1"/>
    <col min="3345" max="3345" width="17.5703125" customWidth="1"/>
    <col min="3346" max="3346" width="13.5703125" customWidth="1"/>
    <col min="3347" max="3347" width="13.42578125" customWidth="1"/>
    <col min="3348" max="3348" width="15.5703125" bestFit="1" customWidth="1"/>
    <col min="3349" max="3349" width="18.42578125" bestFit="1" customWidth="1"/>
    <col min="3350" max="3350" width="14.5703125" bestFit="1" customWidth="1"/>
    <col min="3351" max="3351" width="11.5703125" bestFit="1" customWidth="1"/>
    <col min="3585" max="3586" width="29.42578125" customWidth="1"/>
    <col min="3587" max="3589" width="25.28515625" customWidth="1"/>
    <col min="3590" max="3590" width="16.7109375" bestFit="1" customWidth="1"/>
    <col min="3591" max="3591" width="25.28515625" customWidth="1"/>
    <col min="3592" max="3592" width="21.7109375" customWidth="1"/>
    <col min="3593" max="3593" width="25.85546875" customWidth="1"/>
    <col min="3594" max="3594" width="0" hidden="1" customWidth="1"/>
    <col min="3595" max="3595" width="25.85546875" customWidth="1"/>
    <col min="3596" max="3596" width="17.28515625" customWidth="1"/>
    <col min="3597" max="3597" width="14.7109375" customWidth="1"/>
    <col min="3598" max="3598" width="15.28515625" customWidth="1"/>
    <col min="3599" max="3599" width="12.85546875" customWidth="1"/>
    <col min="3600" max="3600" width="13.5703125" customWidth="1"/>
    <col min="3601" max="3601" width="17.5703125" customWidth="1"/>
    <col min="3602" max="3602" width="13.5703125" customWidth="1"/>
    <col min="3603" max="3603" width="13.42578125" customWidth="1"/>
    <col min="3604" max="3604" width="15.5703125" bestFit="1" customWidth="1"/>
    <col min="3605" max="3605" width="18.42578125" bestFit="1" customWidth="1"/>
    <col min="3606" max="3606" width="14.5703125" bestFit="1" customWidth="1"/>
    <col min="3607" max="3607" width="11.5703125" bestFit="1" customWidth="1"/>
    <col min="3841" max="3842" width="29.42578125" customWidth="1"/>
    <col min="3843" max="3845" width="25.28515625" customWidth="1"/>
    <col min="3846" max="3846" width="16.7109375" bestFit="1" customWidth="1"/>
    <col min="3847" max="3847" width="25.28515625" customWidth="1"/>
    <col min="3848" max="3848" width="21.7109375" customWidth="1"/>
    <col min="3849" max="3849" width="25.85546875" customWidth="1"/>
    <col min="3850" max="3850" width="0" hidden="1" customWidth="1"/>
    <col min="3851" max="3851" width="25.85546875" customWidth="1"/>
    <col min="3852" max="3852" width="17.28515625" customWidth="1"/>
    <col min="3853" max="3853" width="14.7109375" customWidth="1"/>
    <col min="3854" max="3854" width="15.28515625" customWidth="1"/>
    <col min="3855" max="3855" width="12.85546875" customWidth="1"/>
    <col min="3856" max="3856" width="13.5703125" customWidth="1"/>
    <col min="3857" max="3857" width="17.5703125" customWidth="1"/>
    <col min="3858" max="3858" width="13.5703125" customWidth="1"/>
    <col min="3859" max="3859" width="13.42578125" customWidth="1"/>
    <col min="3860" max="3860" width="15.5703125" bestFit="1" customWidth="1"/>
    <col min="3861" max="3861" width="18.42578125" bestFit="1" customWidth="1"/>
    <col min="3862" max="3862" width="14.5703125" bestFit="1" customWidth="1"/>
    <col min="3863" max="3863" width="11.5703125" bestFit="1" customWidth="1"/>
    <col min="4097" max="4098" width="29.42578125" customWidth="1"/>
    <col min="4099" max="4101" width="25.28515625" customWidth="1"/>
    <col min="4102" max="4102" width="16.7109375" bestFit="1" customWidth="1"/>
    <col min="4103" max="4103" width="25.28515625" customWidth="1"/>
    <col min="4104" max="4104" width="21.7109375" customWidth="1"/>
    <col min="4105" max="4105" width="25.85546875" customWidth="1"/>
    <col min="4106" max="4106" width="0" hidden="1" customWidth="1"/>
    <col min="4107" max="4107" width="25.85546875" customWidth="1"/>
    <col min="4108" max="4108" width="17.28515625" customWidth="1"/>
    <col min="4109" max="4109" width="14.7109375" customWidth="1"/>
    <col min="4110" max="4110" width="15.28515625" customWidth="1"/>
    <col min="4111" max="4111" width="12.85546875" customWidth="1"/>
    <col min="4112" max="4112" width="13.5703125" customWidth="1"/>
    <col min="4113" max="4113" width="17.5703125" customWidth="1"/>
    <col min="4114" max="4114" width="13.5703125" customWidth="1"/>
    <col min="4115" max="4115" width="13.42578125" customWidth="1"/>
    <col min="4116" max="4116" width="15.5703125" bestFit="1" customWidth="1"/>
    <col min="4117" max="4117" width="18.42578125" bestFit="1" customWidth="1"/>
    <col min="4118" max="4118" width="14.5703125" bestFit="1" customWidth="1"/>
    <col min="4119" max="4119" width="11.5703125" bestFit="1" customWidth="1"/>
    <col min="4353" max="4354" width="29.42578125" customWidth="1"/>
    <col min="4355" max="4357" width="25.28515625" customWidth="1"/>
    <col min="4358" max="4358" width="16.7109375" bestFit="1" customWidth="1"/>
    <col min="4359" max="4359" width="25.28515625" customWidth="1"/>
    <col min="4360" max="4360" width="21.7109375" customWidth="1"/>
    <col min="4361" max="4361" width="25.85546875" customWidth="1"/>
    <col min="4362" max="4362" width="0" hidden="1" customWidth="1"/>
    <col min="4363" max="4363" width="25.85546875" customWidth="1"/>
    <col min="4364" max="4364" width="17.28515625" customWidth="1"/>
    <col min="4365" max="4365" width="14.7109375" customWidth="1"/>
    <col min="4366" max="4366" width="15.28515625" customWidth="1"/>
    <col min="4367" max="4367" width="12.85546875" customWidth="1"/>
    <col min="4368" max="4368" width="13.5703125" customWidth="1"/>
    <col min="4369" max="4369" width="17.5703125" customWidth="1"/>
    <col min="4370" max="4370" width="13.5703125" customWidth="1"/>
    <col min="4371" max="4371" width="13.42578125" customWidth="1"/>
    <col min="4372" max="4372" width="15.5703125" bestFit="1" customWidth="1"/>
    <col min="4373" max="4373" width="18.42578125" bestFit="1" customWidth="1"/>
    <col min="4374" max="4374" width="14.5703125" bestFit="1" customWidth="1"/>
    <col min="4375" max="4375" width="11.5703125" bestFit="1" customWidth="1"/>
    <col min="4609" max="4610" width="29.42578125" customWidth="1"/>
    <col min="4611" max="4613" width="25.28515625" customWidth="1"/>
    <col min="4614" max="4614" width="16.7109375" bestFit="1" customWidth="1"/>
    <col min="4615" max="4615" width="25.28515625" customWidth="1"/>
    <col min="4616" max="4616" width="21.7109375" customWidth="1"/>
    <col min="4617" max="4617" width="25.85546875" customWidth="1"/>
    <col min="4618" max="4618" width="0" hidden="1" customWidth="1"/>
    <col min="4619" max="4619" width="25.85546875" customWidth="1"/>
    <col min="4620" max="4620" width="17.28515625" customWidth="1"/>
    <col min="4621" max="4621" width="14.7109375" customWidth="1"/>
    <col min="4622" max="4622" width="15.28515625" customWidth="1"/>
    <col min="4623" max="4623" width="12.85546875" customWidth="1"/>
    <col min="4624" max="4624" width="13.5703125" customWidth="1"/>
    <col min="4625" max="4625" width="17.5703125" customWidth="1"/>
    <col min="4626" max="4626" width="13.5703125" customWidth="1"/>
    <col min="4627" max="4627" width="13.42578125" customWidth="1"/>
    <col min="4628" max="4628" width="15.5703125" bestFit="1" customWidth="1"/>
    <col min="4629" max="4629" width="18.42578125" bestFit="1" customWidth="1"/>
    <col min="4630" max="4630" width="14.5703125" bestFit="1" customWidth="1"/>
    <col min="4631" max="4631" width="11.5703125" bestFit="1" customWidth="1"/>
    <col min="4865" max="4866" width="29.42578125" customWidth="1"/>
    <col min="4867" max="4869" width="25.28515625" customWidth="1"/>
    <col min="4870" max="4870" width="16.7109375" bestFit="1" customWidth="1"/>
    <col min="4871" max="4871" width="25.28515625" customWidth="1"/>
    <col min="4872" max="4872" width="21.7109375" customWidth="1"/>
    <col min="4873" max="4873" width="25.85546875" customWidth="1"/>
    <col min="4874" max="4874" width="0" hidden="1" customWidth="1"/>
    <col min="4875" max="4875" width="25.85546875" customWidth="1"/>
    <col min="4876" max="4876" width="17.28515625" customWidth="1"/>
    <col min="4877" max="4877" width="14.7109375" customWidth="1"/>
    <col min="4878" max="4878" width="15.28515625" customWidth="1"/>
    <col min="4879" max="4879" width="12.85546875" customWidth="1"/>
    <col min="4880" max="4880" width="13.5703125" customWidth="1"/>
    <col min="4881" max="4881" width="17.5703125" customWidth="1"/>
    <col min="4882" max="4882" width="13.5703125" customWidth="1"/>
    <col min="4883" max="4883" width="13.42578125" customWidth="1"/>
    <col min="4884" max="4884" width="15.5703125" bestFit="1" customWidth="1"/>
    <col min="4885" max="4885" width="18.42578125" bestFit="1" customWidth="1"/>
    <col min="4886" max="4886" width="14.5703125" bestFit="1" customWidth="1"/>
    <col min="4887" max="4887" width="11.5703125" bestFit="1" customWidth="1"/>
    <col min="5121" max="5122" width="29.42578125" customWidth="1"/>
    <col min="5123" max="5125" width="25.28515625" customWidth="1"/>
    <col min="5126" max="5126" width="16.7109375" bestFit="1" customWidth="1"/>
    <col min="5127" max="5127" width="25.28515625" customWidth="1"/>
    <col min="5128" max="5128" width="21.7109375" customWidth="1"/>
    <col min="5129" max="5129" width="25.85546875" customWidth="1"/>
    <col min="5130" max="5130" width="0" hidden="1" customWidth="1"/>
    <col min="5131" max="5131" width="25.85546875" customWidth="1"/>
    <col min="5132" max="5132" width="17.28515625" customWidth="1"/>
    <col min="5133" max="5133" width="14.7109375" customWidth="1"/>
    <col min="5134" max="5134" width="15.28515625" customWidth="1"/>
    <col min="5135" max="5135" width="12.85546875" customWidth="1"/>
    <col min="5136" max="5136" width="13.5703125" customWidth="1"/>
    <col min="5137" max="5137" width="17.5703125" customWidth="1"/>
    <col min="5138" max="5138" width="13.5703125" customWidth="1"/>
    <col min="5139" max="5139" width="13.42578125" customWidth="1"/>
    <col min="5140" max="5140" width="15.5703125" bestFit="1" customWidth="1"/>
    <col min="5141" max="5141" width="18.42578125" bestFit="1" customWidth="1"/>
    <col min="5142" max="5142" width="14.5703125" bestFit="1" customWidth="1"/>
    <col min="5143" max="5143" width="11.5703125" bestFit="1" customWidth="1"/>
    <col min="5377" max="5378" width="29.42578125" customWidth="1"/>
    <col min="5379" max="5381" width="25.28515625" customWidth="1"/>
    <col min="5382" max="5382" width="16.7109375" bestFit="1" customWidth="1"/>
    <col min="5383" max="5383" width="25.28515625" customWidth="1"/>
    <col min="5384" max="5384" width="21.7109375" customWidth="1"/>
    <col min="5385" max="5385" width="25.85546875" customWidth="1"/>
    <col min="5386" max="5386" width="0" hidden="1" customWidth="1"/>
    <col min="5387" max="5387" width="25.85546875" customWidth="1"/>
    <col min="5388" max="5388" width="17.28515625" customWidth="1"/>
    <col min="5389" max="5389" width="14.7109375" customWidth="1"/>
    <col min="5390" max="5390" width="15.28515625" customWidth="1"/>
    <col min="5391" max="5391" width="12.85546875" customWidth="1"/>
    <col min="5392" max="5392" width="13.5703125" customWidth="1"/>
    <col min="5393" max="5393" width="17.5703125" customWidth="1"/>
    <col min="5394" max="5394" width="13.5703125" customWidth="1"/>
    <col min="5395" max="5395" width="13.42578125" customWidth="1"/>
    <col min="5396" max="5396" width="15.5703125" bestFit="1" customWidth="1"/>
    <col min="5397" max="5397" width="18.42578125" bestFit="1" customWidth="1"/>
    <col min="5398" max="5398" width="14.5703125" bestFit="1" customWidth="1"/>
    <col min="5399" max="5399" width="11.5703125" bestFit="1" customWidth="1"/>
    <col min="5633" max="5634" width="29.42578125" customWidth="1"/>
    <col min="5635" max="5637" width="25.28515625" customWidth="1"/>
    <col min="5638" max="5638" width="16.7109375" bestFit="1" customWidth="1"/>
    <col min="5639" max="5639" width="25.28515625" customWidth="1"/>
    <col min="5640" max="5640" width="21.7109375" customWidth="1"/>
    <col min="5641" max="5641" width="25.85546875" customWidth="1"/>
    <col min="5642" max="5642" width="0" hidden="1" customWidth="1"/>
    <col min="5643" max="5643" width="25.85546875" customWidth="1"/>
    <col min="5644" max="5644" width="17.28515625" customWidth="1"/>
    <col min="5645" max="5645" width="14.7109375" customWidth="1"/>
    <col min="5646" max="5646" width="15.28515625" customWidth="1"/>
    <col min="5647" max="5647" width="12.85546875" customWidth="1"/>
    <col min="5648" max="5648" width="13.5703125" customWidth="1"/>
    <col min="5649" max="5649" width="17.5703125" customWidth="1"/>
    <col min="5650" max="5650" width="13.5703125" customWidth="1"/>
    <col min="5651" max="5651" width="13.42578125" customWidth="1"/>
    <col min="5652" max="5652" width="15.5703125" bestFit="1" customWidth="1"/>
    <col min="5653" max="5653" width="18.42578125" bestFit="1" customWidth="1"/>
    <col min="5654" max="5654" width="14.5703125" bestFit="1" customWidth="1"/>
    <col min="5655" max="5655" width="11.5703125" bestFit="1" customWidth="1"/>
    <col min="5889" max="5890" width="29.42578125" customWidth="1"/>
    <col min="5891" max="5893" width="25.28515625" customWidth="1"/>
    <col min="5894" max="5894" width="16.7109375" bestFit="1" customWidth="1"/>
    <col min="5895" max="5895" width="25.28515625" customWidth="1"/>
    <col min="5896" max="5896" width="21.7109375" customWidth="1"/>
    <col min="5897" max="5897" width="25.85546875" customWidth="1"/>
    <col min="5898" max="5898" width="0" hidden="1" customWidth="1"/>
    <col min="5899" max="5899" width="25.85546875" customWidth="1"/>
    <col min="5900" max="5900" width="17.28515625" customWidth="1"/>
    <col min="5901" max="5901" width="14.7109375" customWidth="1"/>
    <col min="5902" max="5902" width="15.28515625" customWidth="1"/>
    <col min="5903" max="5903" width="12.85546875" customWidth="1"/>
    <col min="5904" max="5904" width="13.5703125" customWidth="1"/>
    <col min="5905" max="5905" width="17.5703125" customWidth="1"/>
    <col min="5906" max="5906" width="13.5703125" customWidth="1"/>
    <col min="5907" max="5907" width="13.42578125" customWidth="1"/>
    <col min="5908" max="5908" width="15.5703125" bestFit="1" customWidth="1"/>
    <col min="5909" max="5909" width="18.42578125" bestFit="1" customWidth="1"/>
    <col min="5910" max="5910" width="14.5703125" bestFit="1" customWidth="1"/>
    <col min="5911" max="5911" width="11.5703125" bestFit="1" customWidth="1"/>
    <col min="6145" max="6146" width="29.42578125" customWidth="1"/>
    <col min="6147" max="6149" width="25.28515625" customWidth="1"/>
    <col min="6150" max="6150" width="16.7109375" bestFit="1" customWidth="1"/>
    <col min="6151" max="6151" width="25.28515625" customWidth="1"/>
    <col min="6152" max="6152" width="21.7109375" customWidth="1"/>
    <col min="6153" max="6153" width="25.85546875" customWidth="1"/>
    <col min="6154" max="6154" width="0" hidden="1" customWidth="1"/>
    <col min="6155" max="6155" width="25.85546875" customWidth="1"/>
    <col min="6156" max="6156" width="17.28515625" customWidth="1"/>
    <col min="6157" max="6157" width="14.7109375" customWidth="1"/>
    <col min="6158" max="6158" width="15.28515625" customWidth="1"/>
    <col min="6159" max="6159" width="12.85546875" customWidth="1"/>
    <col min="6160" max="6160" width="13.5703125" customWidth="1"/>
    <col min="6161" max="6161" width="17.5703125" customWidth="1"/>
    <col min="6162" max="6162" width="13.5703125" customWidth="1"/>
    <col min="6163" max="6163" width="13.42578125" customWidth="1"/>
    <col min="6164" max="6164" width="15.5703125" bestFit="1" customWidth="1"/>
    <col min="6165" max="6165" width="18.42578125" bestFit="1" customWidth="1"/>
    <col min="6166" max="6166" width="14.5703125" bestFit="1" customWidth="1"/>
    <col min="6167" max="6167" width="11.5703125" bestFit="1" customWidth="1"/>
    <col min="6401" max="6402" width="29.42578125" customWidth="1"/>
    <col min="6403" max="6405" width="25.28515625" customWidth="1"/>
    <col min="6406" max="6406" width="16.7109375" bestFit="1" customWidth="1"/>
    <col min="6407" max="6407" width="25.28515625" customWidth="1"/>
    <col min="6408" max="6408" width="21.7109375" customWidth="1"/>
    <col min="6409" max="6409" width="25.85546875" customWidth="1"/>
    <col min="6410" max="6410" width="0" hidden="1" customWidth="1"/>
    <col min="6411" max="6411" width="25.85546875" customWidth="1"/>
    <col min="6412" max="6412" width="17.28515625" customWidth="1"/>
    <col min="6413" max="6413" width="14.7109375" customWidth="1"/>
    <col min="6414" max="6414" width="15.28515625" customWidth="1"/>
    <col min="6415" max="6415" width="12.85546875" customWidth="1"/>
    <col min="6416" max="6416" width="13.5703125" customWidth="1"/>
    <col min="6417" max="6417" width="17.5703125" customWidth="1"/>
    <col min="6418" max="6418" width="13.5703125" customWidth="1"/>
    <col min="6419" max="6419" width="13.42578125" customWidth="1"/>
    <col min="6420" max="6420" width="15.5703125" bestFit="1" customWidth="1"/>
    <col min="6421" max="6421" width="18.42578125" bestFit="1" customWidth="1"/>
    <col min="6422" max="6422" width="14.5703125" bestFit="1" customWidth="1"/>
    <col min="6423" max="6423" width="11.5703125" bestFit="1" customWidth="1"/>
    <col min="6657" max="6658" width="29.42578125" customWidth="1"/>
    <col min="6659" max="6661" width="25.28515625" customWidth="1"/>
    <col min="6662" max="6662" width="16.7109375" bestFit="1" customWidth="1"/>
    <col min="6663" max="6663" width="25.28515625" customWidth="1"/>
    <col min="6664" max="6664" width="21.7109375" customWidth="1"/>
    <col min="6665" max="6665" width="25.85546875" customWidth="1"/>
    <col min="6666" max="6666" width="0" hidden="1" customWidth="1"/>
    <col min="6667" max="6667" width="25.85546875" customWidth="1"/>
    <col min="6668" max="6668" width="17.28515625" customWidth="1"/>
    <col min="6669" max="6669" width="14.7109375" customWidth="1"/>
    <col min="6670" max="6670" width="15.28515625" customWidth="1"/>
    <col min="6671" max="6671" width="12.85546875" customWidth="1"/>
    <col min="6672" max="6672" width="13.5703125" customWidth="1"/>
    <col min="6673" max="6673" width="17.5703125" customWidth="1"/>
    <col min="6674" max="6674" width="13.5703125" customWidth="1"/>
    <col min="6675" max="6675" width="13.42578125" customWidth="1"/>
    <col min="6676" max="6676" width="15.5703125" bestFit="1" customWidth="1"/>
    <col min="6677" max="6677" width="18.42578125" bestFit="1" customWidth="1"/>
    <col min="6678" max="6678" width="14.5703125" bestFit="1" customWidth="1"/>
    <col min="6679" max="6679" width="11.5703125" bestFit="1" customWidth="1"/>
    <col min="6913" max="6914" width="29.42578125" customWidth="1"/>
    <col min="6915" max="6917" width="25.28515625" customWidth="1"/>
    <col min="6918" max="6918" width="16.7109375" bestFit="1" customWidth="1"/>
    <col min="6919" max="6919" width="25.28515625" customWidth="1"/>
    <col min="6920" max="6920" width="21.7109375" customWidth="1"/>
    <col min="6921" max="6921" width="25.85546875" customWidth="1"/>
    <col min="6922" max="6922" width="0" hidden="1" customWidth="1"/>
    <col min="6923" max="6923" width="25.85546875" customWidth="1"/>
    <col min="6924" max="6924" width="17.28515625" customWidth="1"/>
    <col min="6925" max="6925" width="14.7109375" customWidth="1"/>
    <col min="6926" max="6926" width="15.28515625" customWidth="1"/>
    <col min="6927" max="6927" width="12.85546875" customWidth="1"/>
    <col min="6928" max="6928" width="13.5703125" customWidth="1"/>
    <col min="6929" max="6929" width="17.5703125" customWidth="1"/>
    <col min="6930" max="6930" width="13.5703125" customWidth="1"/>
    <col min="6931" max="6931" width="13.42578125" customWidth="1"/>
    <col min="6932" max="6932" width="15.5703125" bestFit="1" customWidth="1"/>
    <col min="6933" max="6933" width="18.42578125" bestFit="1" customWidth="1"/>
    <col min="6934" max="6934" width="14.5703125" bestFit="1" customWidth="1"/>
    <col min="6935" max="6935" width="11.5703125" bestFit="1" customWidth="1"/>
    <col min="7169" max="7170" width="29.42578125" customWidth="1"/>
    <col min="7171" max="7173" width="25.28515625" customWidth="1"/>
    <col min="7174" max="7174" width="16.7109375" bestFit="1" customWidth="1"/>
    <col min="7175" max="7175" width="25.28515625" customWidth="1"/>
    <col min="7176" max="7176" width="21.7109375" customWidth="1"/>
    <col min="7177" max="7177" width="25.85546875" customWidth="1"/>
    <col min="7178" max="7178" width="0" hidden="1" customWidth="1"/>
    <col min="7179" max="7179" width="25.85546875" customWidth="1"/>
    <col min="7180" max="7180" width="17.28515625" customWidth="1"/>
    <col min="7181" max="7181" width="14.7109375" customWidth="1"/>
    <col min="7182" max="7182" width="15.28515625" customWidth="1"/>
    <col min="7183" max="7183" width="12.85546875" customWidth="1"/>
    <col min="7184" max="7184" width="13.5703125" customWidth="1"/>
    <col min="7185" max="7185" width="17.5703125" customWidth="1"/>
    <col min="7186" max="7186" width="13.5703125" customWidth="1"/>
    <col min="7187" max="7187" width="13.42578125" customWidth="1"/>
    <col min="7188" max="7188" width="15.5703125" bestFit="1" customWidth="1"/>
    <col min="7189" max="7189" width="18.42578125" bestFit="1" customWidth="1"/>
    <col min="7190" max="7190" width="14.5703125" bestFit="1" customWidth="1"/>
    <col min="7191" max="7191" width="11.5703125" bestFit="1" customWidth="1"/>
    <col min="7425" max="7426" width="29.42578125" customWidth="1"/>
    <col min="7427" max="7429" width="25.28515625" customWidth="1"/>
    <col min="7430" max="7430" width="16.7109375" bestFit="1" customWidth="1"/>
    <col min="7431" max="7431" width="25.28515625" customWidth="1"/>
    <col min="7432" max="7432" width="21.7109375" customWidth="1"/>
    <col min="7433" max="7433" width="25.85546875" customWidth="1"/>
    <col min="7434" max="7434" width="0" hidden="1" customWidth="1"/>
    <col min="7435" max="7435" width="25.85546875" customWidth="1"/>
    <col min="7436" max="7436" width="17.28515625" customWidth="1"/>
    <col min="7437" max="7437" width="14.7109375" customWidth="1"/>
    <col min="7438" max="7438" width="15.28515625" customWidth="1"/>
    <col min="7439" max="7439" width="12.85546875" customWidth="1"/>
    <col min="7440" max="7440" width="13.5703125" customWidth="1"/>
    <col min="7441" max="7441" width="17.5703125" customWidth="1"/>
    <col min="7442" max="7442" width="13.5703125" customWidth="1"/>
    <col min="7443" max="7443" width="13.42578125" customWidth="1"/>
    <col min="7444" max="7444" width="15.5703125" bestFit="1" customWidth="1"/>
    <col min="7445" max="7445" width="18.42578125" bestFit="1" customWidth="1"/>
    <col min="7446" max="7446" width="14.5703125" bestFit="1" customWidth="1"/>
    <col min="7447" max="7447" width="11.5703125" bestFit="1" customWidth="1"/>
    <col min="7681" max="7682" width="29.42578125" customWidth="1"/>
    <col min="7683" max="7685" width="25.28515625" customWidth="1"/>
    <col min="7686" max="7686" width="16.7109375" bestFit="1" customWidth="1"/>
    <col min="7687" max="7687" width="25.28515625" customWidth="1"/>
    <col min="7688" max="7688" width="21.7109375" customWidth="1"/>
    <col min="7689" max="7689" width="25.85546875" customWidth="1"/>
    <col min="7690" max="7690" width="0" hidden="1" customWidth="1"/>
    <col min="7691" max="7691" width="25.85546875" customWidth="1"/>
    <col min="7692" max="7692" width="17.28515625" customWidth="1"/>
    <col min="7693" max="7693" width="14.7109375" customWidth="1"/>
    <col min="7694" max="7694" width="15.28515625" customWidth="1"/>
    <col min="7695" max="7695" width="12.85546875" customWidth="1"/>
    <col min="7696" max="7696" width="13.5703125" customWidth="1"/>
    <col min="7697" max="7697" width="17.5703125" customWidth="1"/>
    <col min="7698" max="7698" width="13.5703125" customWidth="1"/>
    <col min="7699" max="7699" width="13.42578125" customWidth="1"/>
    <col min="7700" max="7700" width="15.5703125" bestFit="1" customWidth="1"/>
    <col min="7701" max="7701" width="18.42578125" bestFit="1" customWidth="1"/>
    <col min="7702" max="7702" width="14.5703125" bestFit="1" customWidth="1"/>
    <col min="7703" max="7703" width="11.5703125" bestFit="1" customWidth="1"/>
    <col min="7937" max="7938" width="29.42578125" customWidth="1"/>
    <col min="7939" max="7941" width="25.28515625" customWidth="1"/>
    <col min="7942" max="7942" width="16.7109375" bestFit="1" customWidth="1"/>
    <col min="7943" max="7943" width="25.28515625" customWidth="1"/>
    <col min="7944" max="7944" width="21.7109375" customWidth="1"/>
    <col min="7945" max="7945" width="25.85546875" customWidth="1"/>
    <col min="7946" max="7946" width="0" hidden="1" customWidth="1"/>
    <col min="7947" max="7947" width="25.85546875" customWidth="1"/>
    <col min="7948" max="7948" width="17.28515625" customWidth="1"/>
    <col min="7949" max="7949" width="14.7109375" customWidth="1"/>
    <col min="7950" max="7950" width="15.28515625" customWidth="1"/>
    <col min="7951" max="7951" width="12.85546875" customWidth="1"/>
    <col min="7952" max="7952" width="13.5703125" customWidth="1"/>
    <col min="7953" max="7953" width="17.5703125" customWidth="1"/>
    <col min="7954" max="7954" width="13.5703125" customWidth="1"/>
    <col min="7955" max="7955" width="13.42578125" customWidth="1"/>
    <col min="7956" max="7956" width="15.5703125" bestFit="1" customWidth="1"/>
    <col min="7957" max="7957" width="18.42578125" bestFit="1" customWidth="1"/>
    <col min="7958" max="7958" width="14.5703125" bestFit="1" customWidth="1"/>
    <col min="7959" max="7959" width="11.5703125" bestFit="1" customWidth="1"/>
    <col min="8193" max="8194" width="29.42578125" customWidth="1"/>
    <col min="8195" max="8197" width="25.28515625" customWidth="1"/>
    <col min="8198" max="8198" width="16.7109375" bestFit="1" customWidth="1"/>
    <col min="8199" max="8199" width="25.28515625" customWidth="1"/>
    <col min="8200" max="8200" width="21.7109375" customWidth="1"/>
    <col min="8201" max="8201" width="25.85546875" customWidth="1"/>
    <col min="8202" max="8202" width="0" hidden="1" customWidth="1"/>
    <col min="8203" max="8203" width="25.85546875" customWidth="1"/>
    <col min="8204" max="8204" width="17.28515625" customWidth="1"/>
    <col min="8205" max="8205" width="14.7109375" customWidth="1"/>
    <col min="8206" max="8206" width="15.28515625" customWidth="1"/>
    <col min="8207" max="8207" width="12.85546875" customWidth="1"/>
    <col min="8208" max="8208" width="13.5703125" customWidth="1"/>
    <col min="8209" max="8209" width="17.5703125" customWidth="1"/>
    <col min="8210" max="8210" width="13.5703125" customWidth="1"/>
    <col min="8211" max="8211" width="13.42578125" customWidth="1"/>
    <col min="8212" max="8212" width="15.5703125" bestFit="1" customWidth="1"/>
    <col min="8213" max="8213" width="18.42578125" bestFit="1" customWidth="1"/>
    <col min="8214" max="8214" width="14.5703125" bestFit="1" customWidth="1"/>
    <col min="8215" max="8215" width="11.5703125" bestFit="1" customWidth="1"/>
    <col min="8449" max="8450" width="29.42578125" customWidth="1"/>
    <col min="8451" max="8453" width="25.28515625" customWidth="1"/>
    <col min="8454" max="8454" width="16.7109375" bestFit="1" customWidth="1"/>
    <col min="8455" max="8455" width="25.28515625" customWidth="1"/>
    <col min="8456" max="8456" width="21.7109375" customWidth="1"/>
    <col min="8457" max="8457" width="25.85546875" customWidth="1"/>
    <col min="8458" max="8458" width="0" hidden="1" customWidth="1"/>
    <col min="8459" max="8459" width="25.85546875" customWidth="1"/>
    <col min="8460" max="8460" width="17.28515625" customWidth="1"/>
    <col min="8461" max="8461" width="14.7109375" customWidth="1"/>
    <col min="8462" max="8462" width="15.28515625" customWidth="1"/>
    <col min="8463" max="8463" width="12.85546875" customWidth="1"/>
    <col min="8464" max="8464" width="13.5703125" customWidth="1"/>
    <col min="8465" max="8465" width="17.5703125" customWidth="1"/>
    <col min="8466" max="8466" width="13.5703125" customWidth="1"/>
    <col min="8467" max="8467" width="13.42578125" customWidth="1"/>
    <col min="8468" max="8468" width="15.5703125" bestFit="1" customWidth="1"/>
    <col min="8469" max="8469" width="18.42578125" bestFit="1" customWidth="1"/>
    <col min="8470" max="8470" width="14.5703125" bestFit="1" customWidth="1"/>
    <col min="8471" max="8471" width="11.5703125" bestFit="1" customWidth="1"/>
    <col min="8705" max="8706" width="29.42578125" customWidth="1"/>
    <col min="8707" max="8709" width="25.28515625" customWidth="1"/>
    <col min="8710" max="8710" width="16.7109375" bestFit="1" customWidth="1"/>
    <col min="8711" max="8711" width="25.28515625" customWidth="1"/>
    <col min="8712" max="8712" width="21.7109375" customWidth="1"/>
    <col min="8713" max="8713" width="25.85546875" customWidth="1"/>
    <col min="8714" max="8714" width="0" hidden="1" customWidth="1"/>
    <col min="8715" max="8715" width="25.85546875" customWidth="1"/>
    <col min="8716" max="8716" width="17.28515625" customWidth="1"/>
    <col min="8717" max="8717" width="14.7109375" customWidth="1"/>
    <col min="8718" max="8718" width="15.28515625" customWidth="1"/>
    <col min="8719" max="8719" width="12.85546875" customWidth="1"/>
    <col min="8720" max="8720" width="13.5703125" customWidth="1"/>
    <col min="8721" max="8721" width="17.5703125" customWidth="1"/>
    <col min="8722" max="8722" width="13.5703125" customWidth="1"/>
    <col min="8723" max="8723" width="13.42578125" customWidth="1"/>
    <col min="8724" max="8724" width="15.5703125" bestFit="1" customWidth="1"/>
    <col min="8725" max="8725" width="18.42578125" bestFit="1" customWidth="1"/>
    <col min="8726" max="8726" width="14.5703125" bestFit="1" customWidth="1"/>
    <col min="8727" max="8727" width="11.5703125" bestFit="1" customWidth="1"/>
    <col min="8961" max="8962" width="29.42578125" customWidth="1"/>
    <col min="8963" max="8965" width="25.28515625" customWidth="1"/>
    <col min="8966" max="8966" width="16.7109375" bestFit="1" customWidth="1"/>
    <col min="8967" max="8967" width="25.28515625" customWidth="1"/>
    <col min="8968" max="8968" width="21.7109375" customWidth="1"/>
    <col min="8969" max="8969" width="25.85546875" customWidth="1"/>
    <col min="8970" max="8970" width="0" hidden="1" customWidth="1"/>
    <col min="8971" max="8971" width="25.85546875" customWidth="1"/>
    <col min="8972" max="8972" width="17.28515625" customWidth="1"/>
    <col min="8973" max="8973" width="14.7109375" customWidth="1"/>
    <col min="8974" max="8974" width="15.28515625" customWidth="1"/>
    <col min="8975" max="8975" width="12.85546875" customWidth="1"/>
    <col min="8976" max="8976" width="13.5703125" customWidth="1"/>
    <col min="8977" max="8977" width="17.5703125" customWidth="1"/>
    <col min="8978" max="8978" width="13.5703125" customWidth="1"/>
    <col min="8979" max="8979" width="13.42578125" customWidth="1"/>
    <col min="8980" max="8980" width="15.5703125" bestFit="1" customWidth="1"/>
    <col min="8981" max="8981" width="18.42578125" bestFit="1" customWidth="1"/>
    <col min="8982" max="8982" width="14.5703125" bestFit="1" customWidth="1"/>
    <col min="8983" max="8983" width="11.5703125" bestFit="1" customWidth="1"/>
    <col min="9217" max="9218" width="29.42578125" customWidth="1"/>
    <col min="9219" max="9221" width="25.28515625" customWidth="1"/>
    <col min="9222" max="9222" width="16.7109375" bestFit="1" customWidth="1"/>
    <col min="9223" max="9223" width="25.28515625" customWidth="1"/>
    <col min="9224" max="9224" width="21.7109375" customWidth="1"/>
    <col min="9225" max="9225" width="25.85546875" customWidth="1"/>
    <col min="9226" max="9226" width="0" hidden="1" customWidth="1"/>
    <col min="9227" max="9227" width="25.85546875" customWidth="1"/>
    <col min="9228" max="9228" width="17.28515625" customWidth="1"/>
    <col min="9229" max="9229" width="14.7109375" customWidth="1"/>
    <col min="9230" max="9230" width="15.28515625" customWidth="1"/>
    <col min="9231" max="9231" width="12.85546875" customWidth="1"/>
    <col min="9232" max="9232" width="13.5703125" customWidth="1"/>
    <col min="9233" max="9233" width="17.5703125" customWidth="1"/>
    <col min="9234" max="9234" width="13.5703125" customWidth="1"/>
    <col min="9235" max="9235" width="13.42578125" customWidth="1"/>
    <col min="9236" max="9236" width="15.5703125" bestFit="1" customWidth="1"/>
    <col min="9237" max="9237" width="18.42578125" bestFit="1" customWidth="1"/>
    <col min="9238" max="9238" width="14.5703125" bestFit="1" customWidth="1"/>
    <col min="9239" max="9239" width="11.5703125" bestFit="1" customWidth="1"/>
    <col min="9473" max="9474" width="29.42578125" customWidth="1"/>
    <col min="9475" max="9477" width="25.28515625" customWidth="1"/>
    <col min="9478" max="9478" width="16.7109375" bestFit="1" customWidth="1"/>
    <col min="9479" max="9479" width="25.28515625" customWidth="1"/>
    <col min="9480" max="9480" width="21.7109375" customWidth="1"/>
    <col min="9481" max="9481" width="25.85546875" customWidth="1"/>
    <col min="9482" max="9482" width="0" hidden="1" customWidth="1"/>
    <col min="9483" max="9483" width="25.85546875" customWidth="1"/>
    <col min="9484" max="9484" width="17.28515625" customWidth="1"/>
    <col min="9485" max="9485" width="14.7109375" customWidth="1"/>
    <col min="9486" max="9486" width="15.28515625" customWidth="1"/>
    <col min="9487" max="9487" width="12.85546875" customWidth="1"/>
    <col min="9488" max="9488" width="13.5703125" customWidth="1"/>
    <col min="9489" max="9489" width="17.5703125" customWidth="1"/>
    <col min="9490" max="9490" width="13.5703125" customWidth="1"/>
    <col min="9491" max="9491" width="13.42578125" customWidth="1"/>
    <col min="9492" max="9492" width="15.5703125" bestFit="1" customWidth="1"/>
    <col min="9493" max="9493" width="18.42578125" bestFit="1" customWidth="1"/>
    <col min="9494" max="9494" width="14.5703125" bestFit="1" customWidth="1"/>
    <col min="9495" max="9495" width="11.5703125" bestFit="1" customWidth="1"/>
    <col min="9729" max="9730" width="29.42578125" customWidth="1"/>
    <col min="9731" max="9733" width="25.28515625" customWidth="1"/>
    <col min="9734" max="9734" width="16.7109375" bestFit="1" customWidth="1"/>
    <col min="9735" max="9735" width="25.28515625" customWidth="1"/>
    <col min="9736" max="9736" width="21.7109375" customWidth="1"/>
    <col min="9737" max="9737" width="25.85546875" customWidth="1"/>
    <col min="9738" max="9738" width="0" hidden="1" customWidth="1"/>
    <col min="9739" max="9739" width="25.85546875" customWidth="1"/>
    <col min="9740" max="9740" width="17.28515625" customWidth="1"/>
    <col min="9741" max="9741" width="14.7109375" customWidth="1"/>
    <col min="9742" max="9742" width="15.28515625" customWidth="1"/>
    <col min="9743" max="9743" width="12.85546875" customWidth="1"/>
    <col min="9744" max="9744" width="13.5703125" customWidth="1"/>
    <col min="9745" max="9745" width="17.5703125" customWidth="1"/>
    <col min="9746" max="9746" width="13.5703125" customWidth="1"/>
    <col min="9747" max="9747" width="13.42578125" customWidth="1"/>
    <col min="9748" max="9748" width="15.5703125" bestFit="1" customWidth="1"/>
    <col min="9749" max="9749" width="18.42578125" bestFit="1" customWidth="1"/>
    <col min="9750" max="9750" width="14.5703125" bestFit="1" customWidth="1"/>
    <col min="9751" max="9751" width="11.5703125" bestFit="1" customWidth="1"/>
    <col min="9985" max="9986" width="29.42578125" customWidth="1"/>
    <col min="9987" max="9989" width="25.28515625" customWidth="1"/>
    <col min="9990" max="9990" width="16.7109375" bestFit="1" customWidth="1"/>
    <col min="9991" max="9991" width="25.28515625" customWidth="1"/>
    <col min="9992" max="9992" width="21.7109375" customWidth="1"/>
    <col min="9993" max="9993" width="25.85546875" customWidth="1"/>
    <col min="9994" max="9994" width="0" hidden="1" customWidth="1"/>
    <col min="9995" max="9995" width="25.85546875" customWidth="1"/>
    <col min="9996" max="9996" width="17.28515625" customWidth="1"/>
    <col min="9997" max="9997" width="14.7109375" customWidth="1"/>
    <col min="9998" max="9998" width="15.28515625" customWidth="1"/>
    <col min="9999" max="9999" width="12.85546875" customWidth="1"/>
    <col min="10000" max="10000" width="13.5703125" customWidth="1"/>
    <col min="10001" max="10001" width="17.5703125" customWidth="1"/>
    <col min="10002" max="10002" width="13.5703125" customWidth="1"/>
    <col min="10003" max="10003" width="13.42578125" customWidth="1"/>
    <col min="10004" max="10004" width="15.5703125" bestFit="1" customWidth="1"/>
    <col min="10005" max="10005" width="18.42578125" bestFit="1" customWidth="1"/>
    <col min="10006" max="10006" width="14.5703125" bestFit="1" customWidth="1"/>
    <col min="10007" max="10007" width="11.5703125" bestFit="1" customWidth="1"/>
    <col min="10241" max="10242" width="29.42578125" customWidth="1"/>
    <col min="10243" max="10245" width="25.28515625" customWidth="1"/>
    <col min="10246" max="10246" width="16.7109375" bestFit="1" customWidth="1"/>
    <col min="10247" max="10247" width="25.28515625" customWidth="1"/>
    <col min="10248" max="10248" width="21.7109375" customWidth="1"/>
    <col min="10249" max="10249" width="25.85546875" customWidth="1"/>
    <col min="10250" max="10250" width="0" hidden="1" customWidth="1"/>
    <col min="10251" max="10251" width="25.85546875" customWidth="1"/>
    <col min="10252" max="10252" width="17.28515625" customWidth="1"/>
    <col min="10253" max="10253" width="14.7109375" customWidth="1"/>
    <col min="10254" max="10254" width="15.28515625" customWidth="1"/>
    <col min="10255" max="10255" width="12.85546875" customWidth="1"/>
    <col min="10256" max="10256" width="13.5703125" customWidth="1"/>
    <col min="10257" max="10257" width="17.5703125" customWidth="1"/>
    <col min="10258" max="10258" width="13.5703125" customWidth="1"/>
    <col min="10259" max="10259" width="13.42578125" customWidth="1"/>
    <col min="10260" max="10260" width="15.5703125" bestFit="1" customWidth="1"/>
    <col min="10261" max="10261" width="18.42578125" bestFit="1" customWidth="1"/>
    <col min="10262" max="10262" width="14.5703125" bestFit="1" customWidth="1"/>
    <col min="10263" max="10263" width="11.5703125" bestFit="1" customWidth="1"/>
    <col min="10497" max="10498" width="29.42578125" customWidth="1"/>
    <col min="10499" max="10501" width="25.28515625" customWidth="1"/>
    <col min="10502" max="10502" width="16.7109375" bestFit="1" customWidth="1"/>
    <col min="10503" max="10503" width="25.28515625" customWidth="1"/>
    <col min="10504" max="10504" width="21.7109375" customWidth="1"/>
    <col min="10505" max="10505" width="25.85546875" customWidth="1"/>
    <col min="10506" max="10506" width="0" hidden="1" customWidth="1"/>
    <col min="10507" max="10507" width="25.85546875" customWidth="1"/>
    <col min="10508" max="10508" width="17.28515625" customWidth="1"/>
    <col min="10509" max="10509" width="14.7109375" customWidth="1"/>
    <col min="10510" max="10510" width="15.28515625" customWidth="1"/>
    <col min="10511" max="10511" width="12.85546875" customWidth="1"/>
    <col min="10512" max="10512" width="13.5703125" customWidth="1"/>
    <col min="10513" max="10513" width="17.5703125" customWidth="1"/>
    <col min="10514" max="10514" width="13.5703125" customWidth="1"/>
    <col min="10515" max="10515" width="13.42578125" customWidth="1"/>
    <col min="10516" max="10516" width="15.5703125" bestFit="1" customWidth="1"/>
    <col min="10517" max="10517" width="18.42578125" bestFit="1" customWidth="1"/>
    <col min="10518" max="10518" width="14.5703125" bestFit="1" customWidth="1"/>
    <col min="10519" max="10519" width="11.5703125" bestFit="1" customWidth="1"/>
    <col min="10753" max="10754" width="29.42578125" customWidth="1"/>
    <col min="10755" max="10757" width="25.28515625" customWidth="1"/>
    <col min="10758" max="10758" width="16.7109375" bestFit="1" customWidth="1"/>
    <col min="10759" max="10759" width="25.28515625" customWidth="1"/>
    <col min="10760" max="10760" width="21.7109375" customWidth="1"/>
    <col min="10761" max="10761" width="25.85546875" customWidth="1"/>
    <col min="10762" max="10762" width="0" hidden="1" customWidth="1"/>
    <col min="10763" max="10763" width="25.85546875" customWidth="1"/>
    <col min="10764" max="10764" width="17.28515625" customWidth="1"/>
    <col min="10765" max="10765" width="14.7109375" customWidth="1"/>
    <col min="10766" max="10766" width="15.28515625" customWidth="1"/>
    <col min="10767" max="10767" width="12.85546875" customWidth="1"/>
    <col min="10768" max="10768" width="13.5703125" customWidth="1"/>
    <col min="10769" max="10769" width="17.5703125" customWidth="1"/>
    <col min="10770" max="10770" width="13.5703125" customWidth="1"/>
    <col min="10771" max="10771" width="13.42578125" customWidth="1"/>
    <col min="10772" max="10772" width="15.5703125" bestFit="1" customWidth="1"/>
    <col min="10773" max="10773" width="18.42578125" bestFit="1" customWidth="1"/>
    <col min="10774" max="10774" width="14.5703125" bestFit="1" customWidth="1"/>
    <col min="10775" max="10775" width="11.5703125" bestFit="1" customWidth="1"/>
    <col min="11009" max="11010" width="29.42578125" customWidth="1"/>
    <col min="11011" max="11013" width="25.28515625" customWidth="1"/>
    <col min="11014" max="11014" width="16.7109375" bestFit="1" customWidth="1"/>
    <col min="11015" max="11015" width="25.28515625" customWidth="1"/>
    <col min="11016" max="11016" width="21.7109375" customWidth="1"/>
    <col min="11017" max="11017" width="25.85546875" customWidth="1"/>
    <col min="11018" max="11018" width="0" hidden="1" customWidth="1"/>
    <col min="11019" max="11019" width="25.85546875" customWidth="1"/>
    <col min="11020" max="11020" width="17.28515625" customWidth="1"/>
    <col min="11021" max="11021" width="14.7109375" customWidth="1"/>
    <col min="11022" max="11022" width="15.28515625" customWidth="1"/>
    <col min="11023" max="11023" width="12.85546875" customWidth="1"/>
    <col min="11024" max="11024" width="13.5703125" customWidth="1"/>
    <col min="11025" max="11025" width="17.5703125" customWidth="1"/>
    <col min="11026" max="11026" width="13.5703125" customWidth="1"/>
    <col min="11027" max="11027" width="13.42578125" customWidth="1"/>
    <col min="11028" max="11028" width="15.5703125" bestFit="1" customWidth="1"/>
    <col min="11029" max="11029" width="18.42578125" bestFit="1" customWidth="1"/>
    <col min="11030" max="11030" width="14.5703125" bestFit="1" customWidth="1"/>
    <col min="11031" max="11031" width="11.5703125" bestFit="1" customWidth="1"/>
    <col min="11265" max="11266" width="29.42578125" customWidth="1"/>
    <col min="11267" max="11269" width="25.28515625" customWidth="1"/>
    <col min="11270" max="11270" width="16.7109375" bestFit="1" customWidth="1"/>
    <col min="11271" max="11271" width="25.28515625" customWidth="1"/>
    <col min="11272" max="11272" width="21.7109375" customWidth="1"/>
    <col min="11273" max="11273" width="25.85546875" customWidth="1"/>
    <col min="11274" max="11274" width="0" hidden="1" customWidth="1"/>
    <col min="11275" max="11275" width="25.85546875" customWidth="1"/>
    <col min="11276" max="11276" width="17.28515625" customWidth="1"/>
    <col min="11277" max="11277" width="14.7109375" customWidth="1"/>
    <col min="11278" max="11278" width="15.28515625" customWidth="1"/>
    <col min="11279" max="11279" width="12.85546875" customWidth="1"/>
    <col min="11280" max="11280" width="13.5703125" customWidth="1"/>
    <col min="11281" max="11281" width="17.5703125" customWidth="1"/>
    <col min="11282" max="11282" width="13.5703125" customWidth="1"/>
    <col min="11283" max="11283" width="13.42578125" customWidth="1"/>
    <col min="11284" max="11284" width="15.5703125" bestFit="1" customWidth="1"/>
    <col min="11285" max="11285" width="18.42578125" bestFit="1" customWidth="1"/>
    <col min="11286" max="11286" width="14.5703125" bestFit="1" customWidth="1"/>
    <col min="11287" max="11287" width="11.5703125" bestFit="1" customWidth="1"/>
    <col min="11521" max="11522" width="29.42578125" customWidth="1"/>
    <col min="11523" max="11525" width="25.28515625" customWidth="1"/>
    <col min="11526" max="11526" width="16.7109375" bestFit="1" customWidth="1"/>
    <col min="11527" max="11527" width="25.28515625" customWidth="1"/>
    <col min="11528" max="11528" width="21.7109375" customWidth="1"/>
    <col min="11529" max="11529" width="25.85546875" customWidth="1"/>
    <col min="11530" max="11530" width="0" hidden="1" customWidth="1"/>
    <col min="11531" max="11531" width="25.85546875" customWidth="1"/>
    <col min="11532" max="11532" width="17.28515625" customWidth="1"/>
    <col min="11533" max="11533" width="14.7109375" customWidth="1"/>
    <col min="11534" max="11534" width="15.28515625" customWidth="1"/>
    <col min="11535" max="11535" width="12.85546875" customWidth="1"/>
    <col min="11536" max="11536" width="13.5703125" customWidth="1"/>
    <col min="11537" max="11537" width="17.5703125" customWidth="1"/>
    <col min="11538" max="11538" width="13.5703125" customWidth="1"/>
    <col min="11539" max="11539" width="13.42578125" customWidth="1"/>
    <col min="11540" max="11540" width="15.5703125" bestFit="1" customWidth="1"/>
    <col min="11541" max="11541" width="18.42578125" bestFit="1" customWidth="1"/>
    <col min="11542" max="11542" width="14.5703125" bestFit="1" customWidth="1"/>
    <col min="11543" max="11543" width="11.5703125" bestFit="1" customWidth="1"/>
    <col min="11777" max="11778" width="29.42578125" customWidth="1"/>
    <col min="11779" max="11781" width="25.28515625" customWidth="1"/>
    <col min="11782" max="11782" width="16.7109375" bestFit="1" customWidth="1"/>
    <col min="11783" max="11783" width="25.28515625" customWidth="1"/>
    <col min="11784" max="11784" width="21.7109375" customWidth="1"/>
    <col min="11785" max="11785" width="25.85546875" customWidth="1"/>
    <col min="11786" max="11786" width="0" hidden="1" customWidth="1"/>
    <col min="11787" max="11787" width="25.85546875" customWidth="1"/>
    <col min="11788" max="11788" width="17.28515625" customWidth="1"/>
    <col min="11789" max="11789" width="14.7109375" customWidth="1"/>
    <col min="11790" max="11790" width="15.28515625" customWidth="1"/>
    <col min="11791" max="11791" width="12.85546875" customWidth="1"/>
    <col min="11792" max="11792" width="13.5703125" customWidth="1"/>
    <col min="11793" max="11793" width="17.5703125" customWidth="1"/>
    <col min="11794" max="11794" width="13.5703125" customWidth="1"/>
    <col min="11795" max="11795" width="13.42578125" customWidth="1"/>
    <col min="11796" max="11796" width="15.5703125" bestFit="1" customWidth="1"/>
    <col min="11797" max="11797" width="18.42578125" bestFit="1" customWidth="1"/>
    <col min="11798" max="11798" width="14.5703125" bestFit="1" customWidth="1"/>
    <col min="11799" max="11799" width="11.5703125" bestFit="1" customWidth="1"/>
    <col min="12033" max="12034" width="29.42578125" customWidth="1"/>
    <col min="12035" max="12037" width="25.28515625" customWidth="1"/>
    <col min="12038" max="12038" width="16.7109375" bestFit="1" customWidth="1"/>
    <col min="12039" max="12039" width="25.28515625" customWidth="1"/>
    <col min="12040" max="12040" width="21.7109375" customWidth="1"/>
    <col min="12041" max="12041" width="25.85546875" customWidth="1"/>
    <col min="12042" max="12042" width="0" hidden="1" customWidth="1"/>
    <col min="12043" max="12043" width="25.85546875" customWidth="1"/>
    <col min="12044" max="12044" width="17.28515625" customWidth="1"/>
    <col min="12045" max="12045" width="14.7109375" customWidth="1"/>
    <col min="12046" max="12046" width="15.28515625" customWidth="1"/>
    <col min="12047" max="12047" width="12.85546875" customWidth="1"/>
    <col min="12048" max="12048" width="13.5703125" customWidth="1"/>
    <col min="12049" max="12049" width="17.5703125" customWidth="1"/>
    <col min="12050" max="12050" width="13.5703125" customWidth="1"/>
    <col min="12051" max="12051" width="13.42578125" customWidth="1"/>
    <col min="12052" max="12052" width="15.5703125" bestFit="1" customWidth="1"/>
    <col min="12053" max="12053" width="18.42578125" bestFit="1" customWidth="1"/>
    <col min="12054" max="12054" width="14.5703125" bestFit="1" customWidth="1"/>
    <col min="12055" max="12055" width="11.5703125" bestFit="1" customWidth="1"/>
    <col min="12289" max="12290" width="29.42578125" customWidth="1"/>
    <col min="12291" max="12293" width="25.28515625" customWidth="1"/>
    <col min="12294" max="12294" width="16.7109375" bestFit="1" customWidth="1"/>
    <col min="12295" max="12295" width="25.28515625" customWidth="1"/>
    <col min="12296" max="12296" width="21.7109375" customWidth="1"/>
    <col min="12297" max="12297" width="25.85546875" customWidth="1"/>
    <col min="12298" max="12298" width="0" hidden="1" customWidth="1"/>
    <col min="12299" max="12299" width="25.85546875" customWidth="1"/>
    <col min="12300" max="12300" width="17.28515625" customWidth="1"/>
    <col min="12301" max="12301" width="14.7109375" customWidth="1"/>
    <col min="12302" max="12302" width="15.28515625" customWidth="1"/>
    <col min="12303" max="12303" width="12.85546875" customWidth="1"/>
    <col min="12304" max="12304" width="13.5703125" customWidth="1"/>
    <col min="12305" max="12305" width="17.5703125" customWidth="1"/>
    <col min="12306" max="12306" width="13.5703125" customWidth="1"/>
    <col min="12307" max="12307" width="13.42578125" customWidth="1"/>
    <col min="12308" max="12308" width="15.5703125" bestFit="1" customWidth="1"/>
    <col min="12309" max="12309" width="18.42578125" bestFit="1" customWidth="1"/>
    <col min="12310" max="12310" width="14.5703125" bestFit="1" customWidth="1"/>
    <col min="12311" max="12311" width="11.5703125" bestFit="1" customWidth="1"/>
    <col min="12545" max="12546" width="29.42578125" customWidth="1"/>
    <col min="12547" max="12549" width="25.28515625" customWidth="1"/>
    <col min="12550" max="12550" width="16.7109375" bestFit="1" customWidth="1"/>
    <col min="12551" max="12551" width="25.28515625" customWidth="1"/>
    <col min="12552" max="12552" width="21.7109375" customWidth="1"/>
    <col min="12553" max="12553" width="25.85546875" customWidth="1"/>
    <col min="12554" max="12554" width="0" hidden="1" customWidth="1"/>
    <col min="12555" max="12555" width="25.85546875" customWidth="1"/>
    <col min="12556" max="12556" width="17.28515625" customWidth="1"/>
    <col min="12557" max="12557" width="14.7109375" customWidth="1"/>
    <col min="12558" max="12558" width="15.28515625" customWidth="1"/>
    <col min="12559" max="12559" width="12.85546875" customWidth="1"/>
    <col min="12560" max="12560" width="13.5703125" customWidth="1"/>
    <col min="12561" max="12561" width="17.5703125" customWidth="1"/>
    <col min="12562" max="12562" width="13.5703125" customWidth="1"/>
    <col min="12563" max="12563" width="13.42578125" customWidth="1"/>
    <col min="12564" max="12564" width="15.5703125" bestFit="1" customWidth="1"/>
    <col min="12565" max="12565" width="18.42578125" bestFit="1" customWidth="1"/>
    <col min="12566" max="12566" width="14.5703125" bestFit="1" customWidth="1"/>
    <col min="12567" max="12567" width="11.5703125" bestFit="1" customWidth="1"/>
    <col min="12801" max="12802" width="29.42578125" customWidth="1"/>
    <col min="12803" max="12805" width="25.28515625" customWidth="1"/>
    <col min="12806" max="12806" width="16.7109375" bestFit="1" customWidth="1"/>
    <col min="12807" max="12807" width="25.28515625" customWidth="1"/>
    <col min="12808" max="12808" width="21.7109375" customWidth="1"/>
    <col min="12809" max="12809" width="25.85546875" customWidth="1"/>
    <col min="12810" max="12810" width="0" hidden="1" customWidth="1"/>
    <col min="12811" max="12811" width="25.85546875" customWidth="1"/>
    <col min="12812" max="12812" width="17.28515625" customWidth="1"/>
    <col min="12813" max="12813" width="14.7109375" customWidth="1"/>
    <col min="12814" max="12814" width="15.28515625" customWidth="1"/>
    <col min="12815" max="12815" width="12.85546875" customWidth="1"/>
    <col min="12816" max="12816" width="13.5703125" customWidth="1"/>
    <col min="12817" max="12817" width="17.5703125" customWidth="1"/>
    <col min="12818" max="12818" width="13.5703125" customWidth="1"/>
    <col min="12819" max="12819" width="13.42578125" customWidth="1"/>
    <col min="12820" max="12820" width="15.5703125" bestFit="1" customWidth="1"/>
    <col min="12821" max="12821" width="18.42578125" bestFit="1" customWidth="1"/>
    <col min="12822" max="12822" width="14.5703125" bestFit="1" customWidth="1"/>
    <col min="12823" max="12823" width="11.5703125" bestFit="1" customWidth="1"/>
    <col min="13057" max="13058" width="29.42578125" customWidth="1"/>
    <col min="13059" max="13061" width="25.28515625" customWidth="1"/>
    <col min="13062" max="13062" width="16.7109375" bestFit="1" customWidth="1"/>
    <col min="13063" max="13063" width="25.28515625" customWidth="1"/>
    <col min="13064" max="13064" width="21.7109375" customWidth="1"/>
    <col min="13065" max="13065" width="25.85546875" customWidth="1"/>
    <col min="13066" max="13066" width="0" hidden="1" customWidth="1"/>
    <col min="13067" max="13067" width="25.85546875" customWidth="1"/>
    <col min="13068" max="13068" width="17.28515625" customWidth="1"/>
    <col min="13069" max="13069" width="14.7109375" customWidth="1"/>
    <col min="13070" max="13070" width="15.28515625" customWidth="1"/>
    <col min="13071" max="13071" width="12.85546875" customWidth="1"/>
    <col min="13072" max="13072" width="13.5703125" customWidth="1"/>
    <col min="13073" max="13073" width="17.5703125" customWidth="1"/>
    <col min="13074" max="13074" width="13.5703125" customWidth="1"/>
    <col min="13075" max="13075" width="13.42578125" customWidth="1"/>
    <col min="13076" max="13076" width="15.5703125" bestFit="1" customWidth="1"/>
    <col min="13077" max="13077" width="18.42578125" bestFit="1" customWidth="1"/>
    <col min="13078" max="13078" width="14.5703125" bestFit="1" customWidth="1"/>
    <col min="13079" max="13079" width="11.5703125" bestFit="1" customWidth="1"/>
    <col min="13313" max="13314" width="29.42578125" customWidth="1"/>
    <col min="13315" max="13317" width="25.28515625" customWidth="1"/>
    <col min="13318" max="13318" width="16.7109375" bestFit="1" customWidth="1"/>
    <col min="13319" max="13319" width="25.28515625" customWidth="1"/>
    <col min="13320" max="13320" width="21.7109375" customWidth="1"/>
    <col min="13321" max="13321" width="25.85546875" customWidth="1"/>
    <col min="13322" max="13322" width="0" hidden="1" customWidth="1"/>
    <col min="13323" max="13323" width="25.85546875" customWidth="1"/>
    <col min="13324" max="13324" width="17.28515625" customWidth="1"/>
    <col min="13325" max="13325" width="14.7109375" customWidth="1"/>
    <col min="13326" max="13326" width="15.28515625" customWidth="1"/>
    <col min="13327" max="13327" width="12.85546875" customWidth="1"/>
    <col min="13328" max="13328" width="13.5703125" customWidth="1"/>
    <col min="13329" max="13329" width="17.5703125" customWidth="1"/>
    <col min="13330" max="13330" width="13.5703125" customWidth="1"/>
    <col min="13331" max="13331" width="13.42578125" customWidth="1"/>
    <col min="13332" max="13332" width="15.5703125" bestFit="1" customWidth="1"/>
    <col min="13333" max="13333" width="18.42578125" bestFit="1" customWidth="1"/>
    <col min="13334" max="13334" width="14.5703125" bestFit="1" customWidth="1"/>
    <col min="13335" max="13335" width="11.5703125" bestFit="1" customWidth="1"/>
    <col min="13569" max="13570" width="29.42578125" customWidth="1"/>
    <col min="13571" max="13573" width="25.28515625" customWidth="1"/>
    <col min="13574" max="13574" width="16.7109375" bestFit="1" customWidth="1"/>
    <col min="13575" max="13575" width="25.28515625" customWidth="1"/>
    <col min="13576" max="13576" width="21.7109375" customWidth="1"/>
    <col min="13577" max="13577" width="25.85546875" customWidth="1"/>
    <col min="13578" max="13578" width="0" hidden="1" customWidth="1"/>
    <col min="13579" max="13579" width="25.85546875" customWidth="1"/>
    <col min="13580" max="13580" width="17.28515625" customWidth="1"/>
    <col min="13581" max="13581" width="14.7109375" customWidth="1"/>
    <col min="13582" max="13582" width="15.28515625" customWidth="1"/>
    <col min="13583" max="13583" width="12.85546875" customWidth="1"/>
    <col min="13584" max="13584" width="13.5703125" customWidth="1"/>
    <col min="13585" max="13585" width="17.5703125" customWidth="1"/>
    <col min="13586" max="13586" width="13.5703125" customWidth="1"/>
    <col min="13587" max="13587" width="13.42578125" customWidth="1"/>
    <col min="13588" max="13588" width="15.5703125" bestFit="1" customWidth="1"/>
    <col min="13589" max="13589" width="18.42578125" bestFit="1" customWidth="1"/>
    <col min="13590" max="13590" width="14.5703125" bestFit="1" customWidth="1"/>
    <col min="13591" max="13591" width="11.5703125" bestFit="1" customWidth="1"/>
    <col min="13825" max="13826" width="29.42578125" customWidth="1"/>
    <col min="13827" max="13829" width="25.28515625" customWidth="1"/>
    <col min="13830" max="13830" width="16.7109375" bestFit="1" customWidth="1"/>
    <col min="13831" max="13831" width="25.28515625" customWidth="1"/>
    <col min="13832" max="13832" width="21.7109375" customWidth="1"/>
    <col min="13833" max="13833" width="25.85546875" customWidth="1"/>
    <col min="13834" max="13834" width="0" hidden="1" customWidth="1"/>
    <col min="13835" max="13835" width="25.85546875" customWidth="1"/>
    <col min="13836" max="13836" width="17.28515625" customWidth="1"/>
    <col min="13837" max="13837" width="14.7109375" customWidth="1"/>
    <col min="13838" max="13838" width="15.28515625" customWidth="1"/>
    <col min="13839" max="13839" width="12.85546875" customWidth="1"/>
    <col min="13840" max="13840" width="13.5703125" customWidth="1"/>
    <col min="13841" max="13841" width="17.5703125" customWidth="1"/>
    <col min="13842" max="13842" width="13.5703125" customWidth="1"/>
    <col min="13843" max="13843" width="13.42578125" customWidth="1"/>
    <col min="13844" max="13844" width="15.5703125" bestFit="1" customWidth="1"/>
    <col min="13845" max="13845" width="18.42578125" bestFit="1" customWidth="1"/>
    <col min="13846" max="13846" width="14.5703125" bestFit="1" customWidth="1"/>
    <col min="13847" max="13847" width="11.5703125" bestFit="1" customWidth="1"/>
    <col min="14081" max="14082" width="29.42578125" customWidth="1"/>
    <col min="14083" max="14085" width="25.28515625" customWidth="1"/>
    <col min="14086" max="14086" width="16.7109375" bestFit="1" customWidth="1"/>
    <col min="14087" max="14087" width="25.28515625" customWidth="1"/>
    <col min="14088" max="14088" width="21.7109375" customWidth="1"/>
    <col min="14089" max="14089" width="25.85546875" customWidth="1"/>
    <col min="14090" max="14090" width="0" hidden="1" customWidth="1"/>
    <col min="14091" max="14091" width="25.85546875" customWidth="1"/>
    <col min="14092" max="14092" width="17.28515625" customWidth="1"/>
    <col min="14093" max="14093" width="14.7109375" customWidth="1"/>
    <col min="14094" max="14094" width="15.28515625" customWidth="1"/>
    <col min="14095" max="14095" width="12.85546875" customWidth="1"/>
    <col min="14096" max="14096" width="13.5703125" customWidth="1"/>
    <col min="14097" max="14097" width="17.5703125" customWidth="1"/>
    <col min="14098" max="14098" width="13.5703125" customWidth="1"/>
    <col min="14099" max="14099" width="13.42578125" customWidth="1"/>
    <col min="14100" max="14100" width="15.5703125" bestFit="1" customWidth="1"/>
    <col min="14101" max="14101" width="18.42578125" bestFit="1" customWidth="1"/>
    <col min="14102" max="14102" width="14.5703125" bestFit="1" customWidth="1"/>
    <col min="14103" max="14103" width="11.5703125" bestFit="1" customWidth="1"/>
    <col min="14337" max="14338" width="29.42578125" customWidth="1"/>
    <col min="14339" max="14341" width="25.28515625" customWidth="1"/>
    <col min="14342" max="14342" width="16.7109375" bestFit="1" customWidth="1"/>
    <col min="14343" max="14343" width="25.28515625" customWidth="1"/>
    <col min="14344" max="14344" width="21.7109375" customWidth="1"/>
    <col min="14345" max="14345" width="25.85546875" customWidth="1"/>
    <col min="14346" max="14346" width="0" hidden="1" customWidth="1"/>
    <col min="14347" max="14347" width="25.85546875" customWidth="1"/>
    <col min="14348" max="14348" width="17.28515625" customWidth="1"/>
    <col min="14349" max="14349" width="14.7109375" customWidth="1"/>
    <col min="14350" max="14350" width="15.28515625" customWidth="1"/>
    <col min="14351" max="14351" width="12.85546875" customWidth="1"/>
    <col min="14352" max="14352" width="13.5703125" customWidth="1"/>
    <col min="14353" max="14353" width="17.5703125" customWidth="1"/>
    <col min="14354" max="14354" width="13.5703125" customWidth="1"/>
    <col min="14355" max="14355" width="13.42578125" customWidth="1"/>
    <col min="14356" max="14356" width="15.5703125" bestFit="1" customWidth="1"/>
    <col min="14357" max="14357" width="18.42578125" bestFit="1" customWidth="1"/>
    <col min="14358" max="14358" width="14.5703125" bestFit="1" customWidth="1"/>
    <col min="14359" max="14359" width="11.5703125" bestFit="1" customWidth="1"/>
    <col min="14593" max="14594" width="29.42578125" customWidth="1"/>
    <col min="14595" max="14597" width="25.28515625" customWidth="1"/>
    <col min="14598" max="14598" width="16.7109375" bestFit="1" customWidth="1"/>
    <col min="14599" max="14599" width="25.28515625" customWidth="1"/>
    <col min="14600" max="14600" width="21.7109375" customWidth="1"/>
    <col min="14601" max="14601" width="25.85546875" customWidth="1"/>
    <col min="14602" max="14602" width="0" hidden="1" customWidth="1"/>
    <col min="14603" max="14603" width="25.85546875" customWidth="1"/>
    <col min="14604" max="14604" width="17.28515625" customWidth="1"/>
    <col min="14605" max="14605" width="14.7109375" customWidth="1"/>
    <col min="14606" max="14606" width="15.28515625" customWidth="1"/>
    <col min="14607" max="14607" width="12.85546875" customWidth="1"/>
    <col min="14608" max="14608" width="13.5703125" customWidth="1"/>
    <col min="14609" max="14609" width="17.5703125" customWidth="1"/>
    <col min="14610" max="14610" width="13.5703125" customWidth="1"/>
    <col min="14611" max="14611" width="13.42578125" customWidth="1"/>
    <col min="14612" max="14612" width="15.5703125" bestFit="1" customWidth="1"/>
    <col min="14613" max="14613" width="18.42578125" bestFit="1" customWidth="1"/>
    <col min="14614" max="14614" width="14.5703125" bestFit="1" customWidth="1"/>
    <col min="14615" max="14615" width="11.5703125" bestFit="1" customWidth="1"/>
    <col min="14849" max="14850" width="29.42578125" customWidth="1"/>
    <col min="14851" max="14853" width="25.28515625" customWidth="1"/>
    <col min="14854" max="14854" width="16.7109375" bestFit="1" customWidth="1"/>
    <col min="14855" max="14855" width="25.28515625" customWidth="1"/>
    <col min="14856" max="14856" width="21.7109375" customWidth="1"/>
    <col min="14857" max="14857" width="25.85546875" customWidth="1"/>
    <col min="14858" max="14858" width="0" hidden="1" customWidth="1"/>
    <col min="14859" max="14859" width="25.85546875" customWidth="1"/>
    <col min="14860" max="14860" width="17.28515625" customWidth="1"/>
    <col min="14861" max="14861" width="14.7109375" customWidth="1"/>
    <col min="14862" max="14862" width="15.28515625" customWidth="1"/>
    <col min="14863" max="14863" width="12.85546875" customWidth="1"/>
    <col min="14864" max="14864" width="13.5703125" customWidth="1"/>
    <col min="14865" max="14865" width="17.5703125" customWidth="1"/>
    <col min="14866" max="14866" width="13.5703125" customWidth="1"/>
    <col min="14867" max="14867" width="13.42578125" customWidth="1"/>
    <col min="14868" max="14868" width="15.5703125" bestFit="1" customWidth="1"/>
    <col min="14869" max="14869" width="18.42578125" bestFit="1" customWidth="1"/>
    <col min="14870" max="14870" width="14.5703125" bestFit="1" customWidth="1"/>
    <col min="14871" max="14871" width="11.5703125" bestFit="1" customWidth="1"/>
    <col min="15105" max="15106" width="29.42578125" customWidth="1"/>
    <col min="15107" max="15109" width="25.28515625" customWidth="1"/>
    <col min="15110" max="15110" width="16.7109375" bestFit="1" customWidth="1"/>
    <col min="15111" max="15111" width="25.28515625" customWidth="1"/>
    <col min="15112" max="15112" width="21.7109375" customWidth="1"/>
    <col min="15113" max="15113" width="25.85546875" customWidth="1"/>
    <col min="15114" max="15114" width="0" hidden="1" customWidth="1"/>
    <col min="15115" max="15115" width="25.85546875" customWidth="1"/>
    <col min="15116" max="15116" width="17.28515625" customWidth="1"/>
    <col min="15117" max="15117" width="14.7109375" customWidth="1"/>
    <col min="15118" max="15118" width="15.28515625" customWidth="1"/>
    <col min="15119" max="15119" width="12.85546875" customWidth="1"/>
    <col min="15120" max="15120" width="13.5703125" customWidth="1"/>
    <col min="15121" max="15121" width="17.5703125" customWidth="1"/>
    <col min="15122" max="15122" width="13.5703125" customWidth="1"/>
    <col min="15123" max="15123" width="13.42578125" customWidth="1"/>
    <col min="15124" max="15124" width="15.5703125" bestFit="1" customWidth="1"/>
    <col min="15125" max="15125" width="18.42578125" bestFit="1" customWidth="1"/>
    <col min="15126" max="15126" width="14.5703125" bestFit="1" customWidth="1"/>
    <col min="15127" max="15127" width="11.5703125" bestFit="1" customWidth="1"/>
    <col min="15361" max="15362" width="29.42578125" customWidth="1"/>
    <col min="15363" max="15365" width="25.28515625" customWidth="1"/>
    <col min="15366" max="15366" width="16.7109375" bestFit="1" customWidth="1"/>
    <col min="15367" max="15367" width="25.28515625" customWidth="1"/>
    <col min="15368" max="15368" width="21.7109375" customWidth="1"/>
    <col min="15369" max="15369" width="25.85546875" customWidth="1"/>
    <col min="15370" max="15370" width="0" hidden="1" customWidth="1"/>
    <col min="15371" max="15371" width="25.85546875" customWidth="1"/>
    <col min="15372" max="15372" width="17.28515625" customWidth="1"/>
    <col min="15373" max="15373" width="14.7109375" customWidth="1"/>
    <col min="15374" max="15374" width="15.28515625" customWidth="1"/>
    <col min="15375" max="15375" width="12.85546875" customWidth="1"/>
    <col min="15376" max="15376" width="13.5703125" customWidth="1"/>
    <col min="15377" max="15377" width="17.5703125" customWidth="1"/>
    <col min="15378" max="15378" width="13.5703125" customWidth="1"/>
    <col min="15379" max="15379" width="13.42578125" customWidth="1"/>
    <col min="15380" max="15380" width="15.5703125" bestFit="1" customWidth="1"/>
    <col min="15381" max="15381" width="18.42578125" bestFit="1" customWidth="1"/>
    <col min="15382" max="15382" width="14.5703125" bestFit="1" customWidth="1"/>
    <col min="15383" max="15383" width="11.5703125" bestFit="1" customWidth="1"/>
    <col min="15617" max="15618" width="29.42578125" customWidth="1"/>
    <col min="15619" max="15621" width="25.28515625" customWidth="1"/>
    <col min="15622" max="15622" width="16.7109375" bestFit="1" customWidth="1"/>
    <col min="15623" max="15623" width="25.28515625" customWidth="1"/>
    <col min="15624" max="15624" width="21.7109375" customWidth="1"/>
    <col min="15625" max="15625" width="25.85546875" customWidth="1"/>
    <col min="15626" max="15626" width="0" hidden="1" customWidth="1"/>
    <col min="15627" max="15627" width="25.85546875" customWidth="1"/>
    <col min="15628" max="15628" width="17.28515625" customWidth="1"/>
    <col min="15629" max="15629" width="14.7109375" customWidth="1"/>
    <col min="15630" max="15630" width="15.28515625" customWidth="1"/>
    <col min="15631" max="15631" width="12.85546875" customWidth="1"/>
    <col min="15632" max="15632" width="13.5703125" customWidth="1"/>
    <col min="15633" max="15633" width="17.5703125" customWidth="1"/>
    <col min="15634" max="15634" width="13.5703125" customWidth="1"/>
    <col min="15635" max="15635" width="13.42578125" customWidth="1"/>
    <col min="15636" max="15636" width="15.5703125" bestFit="1" customWidth="1"/>
    <col min="15637" max="15637" width="18.42578125" bestFit="1" customWidth="1"/>
    <col min="15638" max="15638" width="14.5703125" bestFit="1" customWidth="1"/>
    <col min="15639" max="15639" width="11.5703125" bestFit="1" customWidth="1"/>
    <col min="15873" max="15874" width="29.42578125" customWidth="1"/>
    <col min="15875" max="15877" width="25.28515625" customWidth="1"/>
    <col min="15878" max="15878" width="16.7109375" bestFit="1" customWidth="1"/>
    <col min="15879" max="15879" width="25.28515625" customWidth="1"/>
    <col min="15880" max="15880" width="21.7109375" customWidth="1"/>
    <col min="15881" max="15881" width="25.85546875" customWidth="1"/>
    <col min="15882" max="15882" width="0" hidden="1" customWidth="1"/>
    <col min="15883" max="15883" width="25.85546875" customWidth="1"/>
    <col min="15884" max="15884" width="17.28515625" customWidth="1"/>
    <col min="15885" max="15885" width="14.7109375" customWidth="1"/>
    <col min="15886" max="15886" width="15.28515625" customWidth="1"/>
    <col min="15887" max="15887" width="12.85546875" customWidth="1"/>
    <col min="15888" max="15888" width="13.5703125" customWidth="1"/>
    <col min="15889" max="15889" width="17.5703125" customWidth="1"/>
    <col min="15890" max="15890" width="13.5703125" customWidth="1"/>
    <col min="15891" max="15891" width="13.42578125" customWidth="1"/>
    <col min="15892" max="15892" width="15.5703125" bestFit="1" customWidth="1"/>
    <col min="15893" max="15893" width="18.42578125" bestFit="1" customWidth="1"/>
    <col min="15894" max="15894" width="14.5703125" bestFit="1" customWidth="1"/>
    <col min="15895" max="15895" width="11.5703125" bestFit="1" customWidth="1"/>
    <col min="16129" max="16130" width="29.42578125" customWidth="1"/>
    <col min="16131" max="16133" width="25.28515625" customWidth="1"/>
    <col min="16134" max="16134" width="16.7109375" bestFit="1" customWidth="1"/>
    <col min="16135" max="16135" width="25.28515625" customWidth="1"/>
    <col min="16136" max="16136" width="21.7109375" customWidth="1"/>
    <col min="16137" max="16137" width="25.85546875" customWidth="1"/>
    <col min="16138" max="16138" width="0" hidden="1" customWidth="1"/>
    <col min="16139" max="16139" width="25.85546875" customWidth="1"/>
    <col min="16140" max="16140" width="17.28515625" customWidth="1"/>
    <col min="16141" max="16141" width="14.7109375" customWidth="1"/>
    <col min="16142" max="16142" width="15.28515625" customWidth="1"/>
    <col min="16143" max="16143" width="12.85546875" customWidth="1"/>
    <col min="16144" max="16144" width="13.5703125" customWidth="1"/>
    <col min="16145" max="16145" width="17.5703125" customWidth="1"/>
    <col min="16146" max="16146" width="13.5703125" customWidth="1"/>
    <col min="16147" max="16147" width="13.42578125" customWidth="1"/>
    <col min="16148" max="16148" width="15.5703125" bestFit="1" customWidth="1"/>
    <col min="16149" max="16149" width="18.42578125" bestFit="1" customWidth="1"/>
    <col min="16150" max="16150" width="14.5703125" bestFit="1" customWidth="1"/>
    <col min="16151" max="16151" width="11.5703125" bestFit="1" customWidth="1"/>
  </cols>
  <sheetData>
    <row r="1" spans="1:23" ht="20.25" customHeight="1" x14ac:dyDescent="0.25">
      <c r="A1" s="737"/>
      <c r="B1" s="738"/>
      <c r="C1" s="738"/>
      <c r="D1" s="738"/>
      <c r="E1" s="738"/>
      <c r="F1" s="751" t="s">
        <v>0</v>
      </c>
      <c r="G1" s="752"/>
      <c r="H1" s="752"/>
      <c r="I1" s="752"/>
      <c r="J1" s="752"/>
      <c r="K1" s="752"/>
      <c r="L1" s="752"/>
      <c r="M1" s="752"/>
      <c r="N1" s="752"/>
      <c r="O1" s="752"/>
      <c r="P1" s="752"/>
      <c r="Q1" s="752"/>
      <c r="R1" s="752"/>
      <c r="S1" s="752"/>
      <c r="T1" s="752"/>
      <c r="U1" s="752"/>
      <c r="V1" s="752"/>
      <c r="W1" s="753"/>
    </row>
    <row r="2" spans="1:23" ht="20.25" customHeight="1" x14ac:dyDescent="0.25">
      <c r="A2" s="739"/>
      <c r="B2" s="740"/>
      <c r="C2" s="740"/>
      <c r="D2" s="740"/>
      <c r="E2" s="740"/>
      <c r="F2" s="754" t="s">
        <v>117</v>
      </c>
      <c r="G2" s="755"/>
      <c r="H2" s="755"/>
      <c r="I2" s="755"/>
      <c r="J2" s="755"/>
      <c r="K2" s="755"/>
      <c r="L2" s="755"/>
      <c r="M2" s="755"/>
      <c r="N2" s="755"/>
      <c r="O2" s="755"/>
      <c r="P2" s="755"/>
      <c r="Q2" s="755"/>
      <c r="R2" s="755"/>
      <c r="S2" s="755"/>
      <c r="T2" s="755"/>
      <c r="U2" s="755"/>
      <c r="V2" s="755"/>
      <c r="W2" s="756"/>
    </row>
    <row r="3" spans="1:23" ht="20.25" customHeight="1" x14ac:dyDescent="0.25">
      <c r="A3" s="739"/>
      <c r="B3" s="740"/>
      <c r="C3" s="740"/>
      <c r="D3" s="740"/>
      <c r="E3" s="740"/>
      <c r="F3" s="204" t="s">
        <v>33</v>
      </c>
      <c r="G3" s="757" t="s">
        <v>124</v>
      </c>
      <c r="H3" s="757"/>
      <c r="I3" s="757"/>
      <c r="J3" s="757"/>
      <c r="K3" s="757"/>
      <c r="L3" s="757"/>
      <c r="M3" s="757"/>
      <c r="N3" s="757"/>
      <c r="O3" s="757"/>
      <c r="P3" s="757"/>
      <c r="Q3" s="757"/>
      <c r="R3" s="757"/>
      <c r="S3" s="757"/>
      <c r="T3" s="757"/>
      <c r="U3" s="757"/>
      <c r="V3" s="757"/>
      <c r="W3" s="758"/>
    </row>
    <row r="4" spans="1:23" ht="20.25" customHeight="1" thickBot="1" x14ac:dyDescent="0.3">
      <c r="A4" s="741"/>
      <c r="B4" s="742"/>
      <c r="C4" s="742"/>
      <c r="D4" s="742"/>
      <c r="E4" s="742"/>
      <c r="F4" s="204" t="s">
        <v>34</v>
      </c>
      <c r="G4" s="757" t="s">
        <v>238</v>
      </c>
      <c r="H4" s="757"/>
      <c r="I4" s="757"/>
      <c r="J4" s="757"/>
      <c r="K4" s="757"/>
      <c r="L4" s="757"/>
      <c r="M4" s="757"/>
      <c r="N4" s="757"/>
      <c r="O4" s="757"/>
      <c r="P4" s="757"/>
      <c r="Q4" s="757"/>
      <c r="R4" s="757"/>
      <c r="S4" s="757"/>
      <c r="T4" s="757"/>
      <c r="U4" s="757"/>
      <c r="V4" s="757"/>
      <c r="W4" s="758"/>
    </row>
    <row r="5" spans="1:23" ht="15.75" customHeight="1" x14ac:dyDescent="0.25">
      <c r="A5" s="743" t="s">
        <v>42</v>
      </c>
      <c r="B5" s="743" t="s">
        <v>43</v>
      </c>
      <c r="C5" s="745" t="s">
        <v>44</v>
      </c>
      <c r="D5" s="745" t="s">
        <v>45</v>
      </c>
      <c r="E5" s="747" t="s">
        <v>46</v>
      </c>
      <c r="F5" s="749" t="s">
        <v>47</v>
      </c>
      <c r="G5" s="750"/>
      <c r="H5" s="750"/>
      <c r="I5" s="750"/>
      <c r="J5" s="750" t="s">
        <v>52</v>
      </c>
      <c r="K5" s="750"/>
      <c r="L5" s="750"/>
      <c r="M5" s="750"/>
      <c r="N5" s="750"/>
      <c r="O5" s="750" t="s">
        <v>57</v>
      </c>
      <c r="P5" s="750"/>
      <c r="Q5" s="750"/>
      <c r="R5" s="750"/>
      <c r="S5" s="750" t="s">
        <v>62</v>
      </c>
      <c r="T5" s="750"/>
      <c r="U5" s="750"/>
      <c r="V5" s="750"/>
      <c r="W5" s="759"/>
    </row>
    <row r="6" spans="1:23" ht="70.5" customHeight="1" thickBot="1" x14ac:dyDescent="0.3">
      <c r="A6" s="744" t="s">
        <v>35</v>
      </c>
      <c r="B6" s="744"/>
      <c r="C6" s="746"/>
      <c r="D6" s="746"/>
      <c r="E6" s="748"/>
      <c r="F6" s="210" t="s">
        <v>48</v>
      </c>
      <c r="G6" s="211" t="s">
        <v>49</v>
      </c>
      <c r="H6" s="211" t="s">
        <v>50</v>
      </c>
      <c r="I6" s="211" t="s">
        <v>51</v>
      </c>
      <c r="J6" s="211" t="s">
        <v>53</v>
      </c>
      <c r="K6" s="211" t="s">
        <v>54</v>
      </c>
      <c r="L6" s="211" t="s">
        <v>51</v>
      </c>
      <c r="M6" s="211" t="s">
        <v>55</v>
      </c>
      <c r="N6" s="211" t="s">
        <v>56</v>
      </c>
      <c r="O6" s="211" t="s">
        <v>58</v>
      </c>
      <c r="P6" s="211" t="s">
        <v>59</v>
      </c>
      <c r="Q6" s="211" t="s">
        <v>60</v>
      </c>
      <c r="R6" s="211" t="s">
        <v>61</v>
      </c>
      <c r="S6" s="211" t="s">
        <v>63</v>
      </c>
      <c r="T6" s="211" t="s">
        <v>64</v>
      </c>
      <c r="U6" s="211" t="s">
        <v>65</v>
      </c>
      <c r="V6" s="211" t="s">
        <v>66</v>
      </c>
      <c r="W6" s="212" t="s">
        <v>67</v>
      </c>
    </row>
    <row r="7" spans="1:23" ht="35.450000000000003" customHeight="1" x14ac:dyDescent="0.25">
      <c r="A7" s="728">
        <v>1</v>
      </c>
      <c r="B7" s="730" t="s">
        <v>151</v>
      </c>
      <c r="C7" s="733" t="s">
        <v>200</v>
      </c>
      <c r="D7" s="206" t="s">
        <v>201</v>
      </c>
      <c r="E7" s="319">
        <v>100</v>
      </c>
      <c r="F7" s="319">
        <v>90</v>
      </c>
      <c r="G7" s="319">
        <v>90</v>
      </c>
      <c r="H7" s="320"/>
      <c r="I7" s="321"/>
      <c r="J7" s="322">
        <v>66</v>
      </c>
      <c r="K7" s="322">
        <v>75</v>
      </c>
      <c r="L7" s="726"/>
      <c r="M7" s="726"/>
      <c r="N7" s="735"/>
      <c r="O7" s="726" t="s">
        <v>122</v>
      </c>
      <c r="P7" s="778" t="s">
        <v>122</v>
      </c>
      <c r="Q7" s="778" t="s">
        <v>122</v>
      </c>
      <c r="R7" s="617" t="s">
        <v>202</v>
      </c>
      <c r="S7" s="727">
        <v>7541345</v>
      </c>
      <c r="T7" s="727"/>
      <c r="U7" s="617" t="s">
        <v>203</v>
      </c>
      <c r="V7" s="617" t="s">
        <v>204</v>
      </c>
      <c r="W7" s="775">
        <v>7541345</v>
      </c>
    </row>
    <row r="8" spans="1:23" ht="35.450000000000003" customHeight="1" x14ac:dyDescent="0.25">
      <c r="A8" s="729"/>
      <c r="B8" s="731"/>
      <c r="C8" s="733"/>
      <c r="D8" s="262" t="s">
        <v>205</v>
      </c>
      <c r="E8" s="319">
        <v>604850700</v>
      </c>
      <c r="F8" s="319">
        <v>167866700</v>
      </c>
      <c r="G8" s="319">
        <v>204650700</v>
      </c>
      <c r="H8" s="323"/>
      <c r="I8" s="324"/>
      <c r="J8" s="325">
        <v>67866700</v>
      </c>
      <c r="K8" s="325">
        <v>200736700</v>
      </c>
      <c r="L8" s="724"/>
      <c r="M8" s="724"/>
      <c r="N8" s="735"/>
      <c r="O8" s="724"/>
      <c r="P8" s="766"/>
      <c r="Q8" s="766"/>
      <c r="R8" s="635"/>
      <c r="S8" s="721"/>
      <c r="T8" s="721"/>
      <c r="U8" s="635"/>
      <c r="V8" s="635"/>
      <c r="W8" s="776"/>
    </row>
    <row r="9" spans="1:23" ht="35.450000000000003" customHeight="1" x14ac:dyDescent="0.25">
      <c r="A9" s="729"/>
      <c r="B9" s="731"/>
      <c r="C9" s="733"/>
      <c r="D9" s="262" t="s">
        <v>36</v>
      </c>
      <c r="E9" s="319">
        <v>0</v>
      </c>
      <c r="F9" s="319">
        <v>0</v>
      </c>
      <c r="G9" s="319">
        <v>0</v>
      </c>
      <c r="H9" s="323"/>
      <c r="I9" s="324"/>
      <c r="J9" s="326"/>
      <c r="K9" s="326"/>
      <c r="L9" s="724"/>
      <c r="M9" s="724"/>
      <c r="N9" s="735"/>
      <c r="O9" s="724"/>
      <c r="P9" s="766"/>
      <c r="Q9" s="766"/>
      <c r="R9" s="635"/>
      <c r="S9" s="721"/>
      <c r="T9" s="721"/>
      <c r="U9" s="635"/>
      <c r="V9" s="635"/>
      <c r="W9" s="776"/>
    </row>
    <row r="10" spans="1:23" ht="35.450000000000003" customHeight="1" thickBot="1" x14ac:dyDescent="0.3">
      <c r="A10" s="729"/>
      <c r="B10" s="732"/>
      <c r="C10" s="734"/>
      <c r="D10" s="207" t="s">
        <v>37</v>
      </c>
      <c r="E10" s="327">
        <v>0</v>
      </c>
      <c r="F10" s="328">
        <v>18880000</v>
      </c>
      <c r="G10" s="328">
        <v>18880000</v>
      </c>
      <c r="H10" s="329"/>
      <c r="I10" s="330"/>
      <c r="J10" s="328">
        <v>3880000</v>
      </c>
      <c r="K10" s="328">
        <v>18880000</v>
      </c>
      <c r="L10" s="725"/>
      <c r="M10" s="725"/>
      <c r="N10" s="736"/>
      <c r="O10" s="725"/>
      <c r="P10" s="767"/>
      <c r="Q10" s="767"/>
      <c r="R10" s="636"/>
      <c r="S10" s="722"/>
      <c r="T10" s="722"/>
      <c r="U10" s="636"/>
      <c r="V10" s="636"/>
      <c r="W10" s="777"/>
    </row>
    <row r="11" spans="1:23" ht="35.450000000000003" customHeight="1" x14ac:dyDescent="0.25">
      <c r="A11" s="729">
        <v>2</v>
      </c>
      <c r="B11" s="760" t="s">
        <v>206</v>
      </c>
      <c r="C11" s="761" t="s">
        <v>207</v>
      </c>
      <c r="D11" s="205" t="s">
        <v>201</v>
      </c>
      <c r="E11" s="319">
        <v>100</v>
      </c>
      <c r="F11" s="319">
        <v>90</v>
      </c>
      <c r="G11" s="319">
        <v>90</v>
      </c>
      <c r="H11" s="331"/>
      <c r="I11" s="332"/>
      <c r="J11" s="333">
        <v>64</v>
      </c>
      <c r="K11" s="333">
        <v>73</v>
      </c>
      <c r="L11" s="723"/>
      <c r="M11" s="723"/>
      <c r="N11" s="762"/>
      <c r="O11" s="723" t="s">
        <v>122</v>
      </c>
      <c r="P11" s="765" t="s">
        <v>122</v>
      </c>
      <c r="Q11" s="765" t="s">
        <v>122</v>
      </c>
      <c r="R11" s="659" t="s">
        <v>202</v>
      </c>
      <c r="S11" s="720">
        <v>7541345</v>
      </c>
      <c r="T11" s="720"/>
      <c r="U11" s="659" t="s">
        <v>203</v>
      </c>
      <c r="V11" s="659" t="s">
        <v>204</v>
      </c>
      <c r="W11" s="779">
        <v>7541345</v>
      </c>
    </row>
    <row r="12" spans="1:23" ht="35.450000000000003" customHeight="1" x14ac:dyDescent="0.25">
      <c r="A12" s="729"/>
      <c r="B12" s="731"/>
      <c r="C12" s="733"/>
      <c r="D12" s="262" t="s">
        <v>205</v>
      </c>
      <c r="E12" s="319">
        <v>988164666</v>
      </c>
      <c r="F12" s="319">
        <v>310442000</v>
      </c>
      <c r="G12" s="319">
        <v>340442000</v>
      </c>
      <c r="H12" s="323"/>
      <c r="I12" s="324"/>
      <c r="J12" s="325">
        <v>307897900</v>
      </c>
      <c r="K12" s="325">
        <v>324048300</v>
      </c>
      <c r="L12" s="724"/>
      <c r="M12" s="724"/>
      <c r="N12" s="763"/>
      <c r="O12" s="724"/>
      <c r="P12" s="766"/>
      <c r="Q12" s="766"/>
      <c r="R12" s="635"/>
      <c r="S12" s="721"/>
      <c r="T12" s="721"/>
      <c r="U12" s="635"/>
      <c r="V12" s="635"/>
      <c r="W12" s="776"/>
    </row>
    <row r="13" spans="1:23" ht="35.450000000000003" customHeight="1" x14ac:dyDescent="0.25">
      <c r="A13" s="729"/>
      <c r="B13" s="731"/>
      <c r="C13" s="733"/>
      <c r="D13" s="262" t="s">
        <v>36</v>
      </c>
      <c r="E13" s="319">
        <v>0</v>
      </c>
      <c r="F13" s="319">
        <v>0</v>
      </c>
      <c r="G13" s="319">
        <v>0</v>
      </c>
      <c r="H13" s="323"/>
      <c r="I13" s="324"/>
      <c r="J13" s="326"/>
      <c r="K13" s="326"/>
      <c r="L13" s="724"/>
      <c r="M13" s="724"/>
      <c r="N13" s="763"/>
      <c r="O13" s="724"/>
      <c r="P13" s="766"/>
      <c r="Q13" s="766"/>
      <c r="R13" s="635"/>
      <c r="S13" s="721"/>
      <c r="T13" s="721"/>
      <c r="U13" s="635"/>
      <c r="V13" s="635"/>
      <c r="W13" s="776"/>
    </row>
    <row r="14" spans="1:23" ht="35.450000000000003" customHeight="1" thickBot="1" x14ac:dyDescent="0.3">
      <c r="A14" s="729"/>
      <c r="B14" s="732"/>
      <c r="C14" s="734"/>
      <c r="D14" s="207" t="s">
        <v>37</v>
      </c>
      <c r="E14" s="319">
        <v>0</v>
      </c>
      <c r="F14" s="319">
        <v>7743334</v>
      </c>
      <c r="G14" s="319">
        <v>7743334</v>
      </c>
      <c r="H14" s="329"/>
      <c r="I14" s="330"/>
      <c r="J14" s="325">
        <v>7743334</v>
      </c>
      <c r="K14" s="325">
        <v>7743334</v>
      </c>
      <c r="L14" s="725"/>
      <c r="M14" s="725"/>
      <c r="N14" s="764"/>
      <c r="O14" s="725"/>
      <c r="P14" s="767"/>
      <c r="Q14" s="767"/>
      <c r="R14" s="636"/>
      <c r="S14" s="722"/>
      <c r="T14" s="722"/>
      <c r="U14" s="636"/>
      <c r="V14" s="636"/>
      <c r="W14" s="777"/>
    </row>
    <row r="15" spans="1:23" ht="35.450000000000003" customHeight="1" x14ac:dyDescent="0.25">
      <c r="A15" s="729">
        <v>3</v>
      </c>
      <c r="B15" s="760" t="s">
        <v>156</v>
      </c>
      <c r="C15" s="761" t="s">
        <v>207</v>
      </c>
      <c r="D15" s="205" t="s">
        <v>201</v>
      </c>
      <c r="E15" s="334">
        <v>100</v>
      </c>
      <c r="F15" s="334">
        <v>1</v>
      </c>
      <c r="G15" s="334">
        <v>1</v>
      </c>
      <c r="H15" s="331"/>
      <c r="I15" s="332"/>
      <c r="J15" s="335">
        <v>0.22</v>
      </c>
      <c r="K15" s="335">
        <v>0.49</v>
      </c>
      <c r="L15" s="723"/>
      <c r="M15" s="723"/>
      <c r="N15" s="762"/>
      <c r="O15" s="723" t="s">
        <v>122</v>
      </c>
      <c r="P15" s="765" t="s">
        <v>122</v>
      </c>
      <c r="Q15" s="765" t="s">
        <v>122</v>
      </c>
      <c r="R15" s="659" t="s">
        <v>202</v>
      </c>
      <c r="S15" s="720">
        <v>7541345</v>
      </c>
      <c r="T15" s="720"/>
      <c r="U15" s="659" t="s">
        <v>203</v>
      </c>
      <c r="V15" s="659" t="s">
        <v>204</v>
      </c>
      <c r="W15" s="779">
        <v>7541345</v>
      </c>
    </row>
    <row r="16" spans="1:23" ht="35.450000000000003" customHeight="1" x14ac:dyDescent="0.25">
      <c r="A16" s="729"/>
      <c r="B16" s="731"/>
      <c r="C16" s="733"/>
      <c r="D16" s="262" t="s">
        <v>205</v>
      </c>
      <c r="E16" s="336">
        <v>2767099167</v>
      </c>
      <c r="F16" s="336">
        <v>829793500</v>
      </c>
      <c r="G16" s="336">
        <v>793009500</v>
      </c>
      <c r="H16" s="323"/>
      <c r="I16" s="324"/>
      <c r="J16" s="336">
        <v>592517800</v>
      </c>
      <c r="K16" s="336">
        <v>592517800</v>
      </c>
      <c r="L16" s="724"/>
      <c r="M16" s="724"/>
      <c r="N16" s="763"/>
      <c r="O16" s="724"/>
      <c r="P16" s="766"/>
      <c r="Q16" s="766"/>
      <c r="R16" s="635"/>
      <c r="S16" s="721"/>
      <c r="T16" s="721"/>
      <c r="U16" s="635"/>
      <c r="V16" s="635"/>
      <c r="W16" s="776"/>
    </row>
    <row r="17" spans="1:23" ht="35.450000000000003" customHeight="1" x14ac:dyDescent="0.25">
      <c r="A17" s="729"/>
      <c r="B17" s="731"/>
      <c r="C17" s="733"/>
      <c r="D17" s="262" t="s">
        <v>36</v>
      </c>
      <c r="E17" s="326">
        <v>0</v>
      </c>
      <c r="F17" s="326">
        <v>0</v>
      </c>
      <c r="G17" s="326">
        <v>0</v>
      </c>
      <c r="H17" s="323"/>
      <c r="I17" s="324"/>
      <c r="J17" s="337"/>
      <c r="K17" s="337"/>
      <c r="L17" s="724"/>
      <c r="M17" s="724"/>
      <c r="N17" s="763"/>
      <c r="O17" s="724"/>
      <c r="P17" s="766"/>
      <c r="Q17" s="766"/>
      <c r="R17" s="635"/>
      <c r="S17" s="721"/>
      <c r="T17" s="721"/>
      <c r="U17" s="635"/>
      <c r="V17" s="635"/>
      <c r="W17" s="776"/>
    </row>
    <row r="18" spans="1:23" ht="35.450000000000003" customHeight="1" thickBot="1" x14ac:dyDescent="0.3">
      <c r="A18" s="729"/>
      <c r="B18" s="732"/>
      <c r="C18" s="734"/>
      <c r="D18" s="207" t="s">
        <v>37</v>
      </c>
      <c r="E18" s="338">
        <v>0</v>
      </c>
      <c r="F18" s="339">
        <v>29829333</v>
      </c>
      <c r="G18" s="339">
        <v>29829333</v>
      </c>
      <c r="H18" s="329"/>
      <c r="I18" s="330"/>
      <c r="J18" s="336">
        <v>26006000</v>
      </c>
      <c r="K18" s="336">
        <v>29829333</v>
      </c>
      <c r="L18" s="725"/>
      <c r="M18" s="725"/>
      <c r="N18" s="764"/>
      <c r="O18" s="725"/>
      <c r="P18" s="767"/>
      <c r="Q18" s="767"/>
      <c r="R18" s="636"/>
      <c r="S18" s="722"/>
      <c r="T18" s="722"/>
      <c r="U18" s="636"/>
      <c r="V18" s="636"/>
      <c r="W18" s="777"/>
    </row>
    <row r="19" spans="1:23" ht="35.450000000000003" customHeight="1" x14ac:dyDescent="0.25">
      <c r="A19" s="729">
        <v>4</v>
      </c>
      <c r="B19" s="760" t="s">
        <v>157</v>
      </c>
      <c r="C19" s="761" t="s">
        <v>207</v>
      </c>
      <c r="D19" s="205" t="s">
        <v>201</v>
      </c>
      <c r="E19" s="340">
        <v>100</v>
      </c>
      <c r="F19" s="340">
        <v>100</v>
      </c>
      <c r="G19" s="340">
        <v>100</v>
      </c>
      <c r="H19" s="331"/>
      <c r="I19" s="332"/>
      <c r="J19" s="341">
        <v>64</v>
      </c>
      <c r="K19" s="341">
        <v>77</v>
      </c>
      <c r="L19" s="723"/>
      <c r="M19" s="723"/>
      <c r="N19" s="762"/>
      <c r="O19" s="723" t="s">
        <v>122</v>
      </c>
      <c r="P19" s="765" t="s">
        <v>122</v>
      </c>
      <c r="Q19" s="765" t="s">
        <v>122</v>
      </c>
      <c r="R19" s="659" t="s">
        <v>202</v>
      </c>
      <c r="S19" s="720">
        <v>7541345</v>
      </c>
      <c r="T19" s="720"/>
      <c r="U19" s="659" t="s">
        <v>203</v>
      </c>
      <c r="V19" s="659" t="s">
        <v>204</v>
      </c>
      <c r="W19" s="779">
        <v>7541345</v>
      </c>
    </row>
    <row r="20" spans="1:23" ht="35.450000000000003" customHeight="1" x14ac:dyDescent="0.25">
      <c r="A20" s="729"/>
      <c r="B20" s="731"/>
      <c r="C20" s="733"/>
      <c r="D20" s="262" t="s">
        <v>205</v>
      </c>
      <c r="E20" s="336">
        <v>337779000</v>
      </c>
      <c r="F20" s="336">
        <v>71379000</v>
      </c>
      <c r="G20" s="336">
        <v>71379000</v>
      </c>
      <c r="H20" s="323"/>
      <c r="I20" s="324"/>
      <c r="J20" s="342">
        <v>71379000</v>
      </c>
      <c r="K20" s="342">
        <v>71379000</v>
      </c>
      <c r="L20" s="724"/>
      <c r="M20" s="724"/>
      <c r="N20" s="763"/>
      <c r="O20" s="724"/>
      <c r="P20" s="766"/>
      <c r="Q20" s="766"/>
      <c r="R20" s="635"/>
      <c r="S20" s="721"/>
      <c r="T20" s="721"/>
      <c r="U20" s="635"/>
      <c r="V20" s="635"/>
      <c r="W20" s="776"/>
    </row>
    <row r="21" spans="1:23" ht="35.450000000000003" customHeight="1" x14ac:dyDescent="0.25">
      <c r="A21" s="729"/>
      <c r="B21" s="731"/>
      <c r="C21" s="733"/>
      <c r="D21" s="262" t="s">
        <v>36</v>
      </c>
      <c r="E21" s="326">
        <v>0</v>
      </c>
      <c r="F21" s="326">
        <v>0</v>
      </c>
      <c r="G21" s="326">
        <v>0</v>
      </c>
      <c r="H21" s="323"/>
      <c r="I21" s="324"/>
      <c r="J21" s="326"/>
      <c r="K21" s="326"/>
      <c r="L21" s="724"/>
      <c r="M21" s="724"/>
      <c r="N21" s="763"/>
      <c r="O21" s="724"/>
      <c r="P21" s="766"/>
      <c r="Q21" s="766"/>
      <c r="R21" s="635"/>
      <c r="S21" s="721"/>
      <c r="T21" s="721"/>
      <c r="U21" s="635"/>
      <c r="V21" s="635"/>
      <c r="W21" s="776"/>
    </row>
    <row r="22" spans="1:23" ht="35.450000000000003" customHeight="1" thickBot="1" x14ac:dyDescent="0.3">
      <c r="A22" s="729"/>
      <c r="B22" s="732"/>
      <c r="C22" s="734"/>
      <c r="D22" s="207" t="s">
        <v>37</v>
      </c>
      <c r="E22" s="338">
        <v>0</v>
      </c>
      <c r="F22" s="339">
        <v>5250000</v>
      </c>
      <c r="G22" s="339">
        <v>5250000</v>
      </c>
      <c r="H22" s="329"/>
      <c r="I22" s="330"/>
      <c r="J22" s="342">
        <v>5250000</v>
      </c>
      <c r="K22" s="342">
        <v>5250000</v>
      </c>
      <c r="L22" s="725"/>
      <c r="M22" s="725"/>
      <c r="N22" s="764"/>
      <c r="O22" s="725"/>
      <c r="P22" s="767"/>
      <c r="Q22" s="767"/>
      <c r="R22" s="636"/>
      <c r="S22" s="722"/>
      <c r="T22" s="722"/>
      <c r="U22" s="636"/>
      <c r="V22" s="636"/>
      <c r="W22" s="777"/>
    </row>
    <row r="23" spans="1:23" ht="35.450000000000003" customHeight="1" x14ac:dyDescent="0.25">
      <c r="A23" s="729">
        <v>5</v>
      </c>
      <c r="B23" s="760" t="s">
        <v>158</v>
      </c>
      <c r="C23" s="761" t="s">
        <v>207</v>
      </c>
      <c r="D23" s="205" t="s">
        <v>201</v>
      </c>
      <c r="E23" s="340">
        <v>4</v>
      </c>
      <c r="F23" s="340">
        <v>3.5</v>
      </c>
      <c r="G23" s="340">
        <v>3.5</v>
      </c>
      <c r="H23" s="331"/>
      <c r="I23" s="332"/>
      <c r="J23" s="343">
        <v>2.14</v>
      </c>
      <c r="K23" s="343">
        <v>2.5099999999999998</v>
      </c>
      <c r="L23" s="723"/>
      <c r="M23" s="723"/>
      <c r="N23" s="762"/>
      <c r="O23" s="723" t="s">
        <v>122</v>
      </c>
      <c r="P23" s="765" t="s">
        <v>122</v>
      </c>
      <c r="Q23" s="765" t="s">
        <v>122</v>
      </c>
      <c r="R23" s="659" t="s">
        <v>202</v>
      </c>
      <c r="S23" s="720">
        <v>7541345</v>
      </c>
      <c r="T23" s="720"/>
      <c r="U23" s="659" t="s">
        <v>203</v>
      </c>
      <c r="V23" s="659" t="s">
        <v>204</v>
      </c>
      <c r="W23" s="779">
        <v>7541345</v>
      </c>
    </row>
    <row r="24" spans="1:23" ht="35.450000000000003" customHeight="1" x14ac:dyDescent="0.25">
      <c r="A24" s="729"/>
      <c r="B24" s="731"/>
      <c r="C24" s="733"/>
      <c r="D24" s="262" t="s">
        <v>205</v>
      </c>
      <c r="E24" s="344">
        <v>581153665</v>
      </c>
      <c r="F24" s="344">
        <v>111034000</v>
      </c>
      <c r="G24" s="344">
        <v>111034000</v>
      </c>
      <c r="H24" s="323"/>
      <c r="I24" s="324"/>
      <c r="J24" s="342">
        <v>109241800</v>
      </c>
      <c r="K24" s="342">
        <v>109241800</v>
      </c>
      <c r="L24" s="724"/>
      <c r="M24" s="724"/>
      <c r="N24" s="763"/>
      <c r="O24" s="724"/>
      <c r="P24" s="766"/>
      <c r="Q24" s="766"/>
      <c r="R24" s="635"/>
      <c r="S24" s="721"/>
      <c r="T24" s="721"/>
      <c r="U24" s="635"/>
      <c r="V24" s="635"/>
      <c r="W24" s="776"/>
    </row>
    <row r="25" spans="1:23" ht="35.450000000000003" customHeight="1" x14ac:dyDescent="0.25">
      <c r="A25" s="729"/>
      <c r="B25" s="731"/>
      <c r="C25" s="733"/>
      <c r="D25" s="262" t="s">
        <v>36</v>
      </c>
      <c r="E25" s="326">
        <v>0</v>
      </c>
      <c r="F25" s="326">
        <v>0</v>
      </c>
      <c r="G25" s="326">
        <v>0</v>
      </c>
      <c r="H25" s="323"/>
      <c r="I25" s="324"/>
      <c r="J25" s="326"/>
      <c r="K25" s="326"/>
      <c r="L25" s="724"/>
      <c r="M25" s="724"/>
      <c r="N25" s="763"/>
      <c r="O25" s="724"/>
      <c r="P25" s="766"/>
      <c r="Q25" s="766"/>
      <c r="R25" s="635"/>
      <c r="S25" s="721"/>
      <c r="T25" s="721"/>
      <c r="U25" s="635"/>
      <c r="V25" s="635"/>
      <c r="W25" s="776"/>
    </row>
    <row r="26" spans="1:23" ht="35.450000000000003" customHeight="1" thickBot="1" x14ac:dyDescent="0.3">
      <c r="A26" s="729"/>
      <c r="B26" s="732"/>
      <c r="C26" s="734"/>
      <c r="D26" s="207" t="s">
        <v>37</v>
      </c>
      <c r="E26" s="338">
        <v>0</v>
      </c>
      <c r="F26" s="339">
        <v>8194667</v>
      </c>
      <c r="G26" s="339">
        <v>8194667</v>
      </c>
      <c r="H26" s="329"/>
      <c r="I26" s="330"/>
      <c r="J26" s="342">
        <v>0</v>
      </c>
      <c r="K26" s="342">
        <v>8194667</v>
      </c>
      <c r="L26" s="725"/>
      <c r="M26" s="725"/>
      <c r="N26" s="764"/>
      <c r="O26" s="725"/>
      <c r="P26" s="767"/>
      <c r="Q26" s="767"/>
      <c r="R26" s="636"/>
      <c r="S26" s="722"/>
      <c r="T26" s="722"/>
      <c r="U26" s="636"/>
      <c r="V26" s="636"/>
      <c r="W26" s="777"/>
    </row>
    <row r="27" spans="1:23" ht="35.450000000000003" customHeight="1" x14ac:dyDescent="0.25">
      <c r="A27" s="729">
        <v>6</v>
      </c>
      <c r="B27" s="768" t="s">
        <v>159</v>
      </c>
      <c r="C27" s="761" t="s">
        <v>207</v>
      </c>
      <c r="D27" s="205" t="s">
        <v>201</v>
      </c>
      <c r="E27" s="340">
        <v>2500</v>
      </c>
      <c r="F27" s="340">
        <v>1600</v>
      </c>
      <c r="G27" s="340">
        <v>1600</v>
      </c>
      <c r="H27" s="331"/>
      <c r="I27" s="332"/>
      <c r="J27" s="333">
        <v>1519</v>
      </c>
      <c r="K27" s="333">
        <v>1649</v>
      </c>
      <c r="L27" s="723"/>
      <c r="M27" s="723"/>
      <c r="N27" s="762"/>
      <c r="O27" s="723" t="s">
        <v>122</v>
      </c>
      <c r="P27" s="765" t="s">
        <v>122</v>
      </c>
      <c r="Q27" s="765" t="s">
        <v>122</v>
      </c>
      <c r="R27" s="659" t="s">
        <v>202</v>
      </c>
      <c r="S27" s="720">
        <v>7541345</v>
      </c>
      <c r="T27" s="720"/>
      <c r="U27" s="659" t="s">
        <v>203</v>
      </c>
      <c r="V27" s="659" t="s">
        <v>204</v>
      </c>
      <c r="W27" s="779">
        <v>7541345</v>
      </c>
    </row>
    <row r="28" spans="1:23" ht="35.450000000000003" customHeight="1" x14ac:dyDescent="0.25">
      <c r="A28" s="729"/>
      <c r="B28" s="769"/>
      <c r="C28" s="733"/>
      <c r="D28" s="262" t="s">
        <v>205</v>
      </c>
      <c r="E28" s="344">
        <v>1843737031</v>
      </c>
      <c r="F28" s="344">
        <v>395461240</v>
      </c>
      <c r="G28" s="344">
        <v>545461240</v>
      </c>
      <c r="H28" s="323"/>
      <c r="I28" s="324"/>
      <c r="J28" s="322">
        <v>395152240</v>
      </c>
      <c r="K28" s="322">
        <v>395152240</v>
      </c>
      <c r="L28" s="724"/>
      <c r="M28" s="724"/>
      <c r="N28" s="763"/>
      <c r="O28" s="724"/>
      <c r="P28" s="766"/>
      <c r="Q28" s="766"/>
      <c r="R28" s="635"/>
      <c r="S28" s="721"/>
      <c r="T28" s="721"/>
      <c r="U28" s="635"/>
      <c r="V28" s="635"/>
      <c r="W28" s="776"/>
    </row>
    <row r="29" spans="1:23" ht="35.450000000000003" customHeight="1" x14ac:dyDescent="0.25">
      <c r="A29" s="729"/>
      <c r="B29" s="769"/>
      <c r="C29" s="733"/>
      <c r="D29" s="262" t="s">
        <v>36</v>
      </c>
      <c r="E29" s="326">
        <v>0</v>
      </c>
      <c r="F29" s="326">
        <v>0</v>
      </c>
      <c r="G29" s="326">
        <v>0</v>
      </c>
      <c r="H29" s="323"/>
      <c r="I29" s="324"/>
      <c r="J29" s="326"/>
      <c r="K29" s="326"/>
      <c r="L29" s="724"/>
      <c r="M29" s="724"/>
      <c r="N29" s="763"/>
      <c r="O29" s="724"/>
      <c r="P29" s="766"/>
      <c r="Q29" s="766"/>
      <c r="R29" s="635"/>
      <c r="S29" s="721"/>
      <c r="T29" s="721"/>
      <c r="U29" s="635"/>
      <c r="V29" s="635"/>
      <c r="W29" s="776"/>
    </row>
    <row r="30" spans="1:23" ht="35.450000000000003" customHeight="1" thickBot="1" x14ac:dyDescent="0.3">
      <c r="A30" s="729"/>
      <c r="B30" s="770"/>
      <c r="C30" s="734"/>
      <c r="D30" s="207" t="s">
        <v>37</v>
      </c>
      <c r="E30" s="338">
        <v>0</v>
      </c>
      <c r="F30" s="339">
        <v>322045973</v>
      </c>
      <c r="G30" s="339">
        <v>322045973</v>
      </c>
      <c r="H30" s="329"/>
      <c r="I30" s="330"/>
      <c r="J30" s="345">
        <v>3163333</v>
      </c>
      <c r="K30" s="345">
        <v>103163319</v>
      </c>
      <c r="L30" s="725"/>
      <c r="M30" s="725"/>
      <c r="N30" s="764"/>
      <c r="O30" s="725"/>
      <c r="P30" s="767"/>
      <c r="Q30" s="767"/>
      <c r="R30" s="636"/>
      <c r="S30" s="722"/>
      <c r="T30" s="722"/>
      <c r="U30" s="636"/>
      <c r="V30" s="636"/>
      <c r="W30" s="777"/>
    </row>
    <row r="31" spans="1:23" ht="35.450000000000003" customHeight="1" x14ac:dyDescent="0.25">
      <c r="A31" s="729">
        <v>7</v>
      </c>
      <c r="B31" s="760" t="s">
        <v>160</v>
      </c>
      <c r="C31" s="761" t="s">
        <v>207</v>
      </c>
      <c r="D31" s="205" t="s">
        <v>201</v>
      </c>
      <c r="E31" s="346">
        <v>6</v>
      </c>
      <c r="F31" s="346">
        <v>5.5</v>
      </c>
      <c r="G31" s="346">
        <v>5.5</v>
      </c>
      <c r="H31" s="331"/>
      <c r="I31" s="332"/>
      <c r="J31" s="343">
        <v>4.6900000000000004</v>
      </c>
      <c r="K31" s="343">
        <v>4.97</v>
      </c>
      <c r="L31" s="723"/>
      <c r="M31" s="723"/>
      <c r="N31" s="762"/>
      <c r="O31" s="723" t="s">
        <v>122</v>
      </c>
      <c r="P31" s="765" t="s">
        <v>122</v>
      </c>
      <c r="Q31" s="765" t="s">
        <v>122</v>
      </c>
      <c r="R31" s="659" t="s">
        <v>202</v>
      </c>
      <c r="S31" s="720">
        <v>7541345</v>
      </c>
      <c r="T31" s="720"/>
      <c r="U31" s="659" t="s">
        <v>203</v>
      </c>
      <c r="V31" s="659" t="s">
        <v>204</v>
      </c>
      <c r="W31" s="779">
        <v>7541345</v>
      </c>
    </row>
    <row r="32" spans="1:23" ht="35.450000000000003" customHeight="1" x14ac:dyDescent="0.25">
      <c r="A32" s="729"/>
      <c r="B32" s="731"/>
      <c r="C32" s="733"/>
      <c r="D32" s="262" t="s">
        <v>205</v>
      </c>
      <c r="E32" s="344">
        <v>1113374300</v>
      </c>
      <c r="F32" s="344">
        <v>79423300</v>
      </c>
      <c r="G32" s="344">
        <v>79423300</v>
      </c>
      <c r="H32" s="323"/>
      <c r="I32" s="324"/>
      <c r="J32" s="325">
        <v>79423300</v>
      </c>
      <c r="K32" s="325">
        <v>35346167</v>
      </c>
      <c r="L32" s="724"/>
      <c r="M32" s="724"/>
      <c r="N32" s="763"/>
      <c r="O32" s="724"/>
      <c r="P32" s="766"/>
      <c r="Q32" s="766"/>
      <c r="R32" s="635"/>
      <c r="S32" s="721"/>
      <c r="T32" s="721"/>
      <c r="U32" s="635"/>
      <c r="V32" s="635"/>
      <c r="W32" s="776"/>
    </row>
    <row r="33" spans="1:23" ht="35.450000000000003" customHeight="1" x14ac:dyDescent="0.25">
      <c r="A33" s="729"/>
      <c r="B33" s="731"/>
      <c r="C33" s="733"/>
      <c r="D33" s="262" t="s">
        <v>36</v>
      </c>
      <c r="E33" s="326">
        <v>0</v>
      </c>
      <c r="F33" s="326">
        <v>0</v>
      </c>
      <c r="G33" s="326">
        <v>0</v>
      </c>
      <c r="H33" s="323"/>
      <c r="I33" s="324"/>
      <c r="J33" s="326"/>
      <c r="K33" s="326"/>
      <c r="L33" s="724"/>
      <c r="M33" s="724"/>
      <c r="N33" s="763"/>
      <c r="O33" s="724"/>
      <c r="P33" s="766"/>
      <c r="Q33" s="766"/>
      <c r="R33" s="635"/>
      <c r="S33" s="721"/>
      <c r="T33" s="721"/>
      <c r="U33" s="635"/>
      <c r="V33" s="635"/>
      <c r="W33" s="776"/>
    </row>
    <row r="34" spans="1:23" ht="35.450000000000003" customHeight="1" thickBot="1" x14ac:dyDescent="0.3">
      <c r="A34" s="729"/>
      <c r="B34" s="732"/>
      <c r="C34" s="734"/>
      <c r="D34" s="207" t="s">
        <v>37</v>
      </c>
      <c r="E34" s="338">
        <v>0</v>
      </c>
      <c r="F34" s="339">
        <v>3430000</v>
      </c>
      <c r="G34" s="339">
        <v>3430000</v>
      </c>
      <c r="H34" s="329"/>
      <c r="I34" s="330"/>
      <c r="J34" s="345">
        <v>3430000</v>
      </c>
      <c r="K34" s="345">
        <v>3430000</v>
      </c>
      <c r="L34" s="725"/>
      <c r="M34" s="725"/>
      <c r="N34" s="764"/>
      <c r="O34" s="725"/>
      <c r="P34" s="767"/>
      <c r="Q34" s="767"/>
      <c r="R34" s="636"/>
      <c r="S34" s="722"/>
      <c r="T34" s="722"/>
      <c r="U34" s="636"/>
      <c r="V34" s="636"/>
      <c r="W34" s="777"/>
    </row>
    <row r="35" spans="1:23" ht="35.450000000000003" customHeight="1" x14ac:dyDescent="0.25">
      <c r="A35" s="729">
        <v>8</v>
      </c>
      <c r="B35" s="760" t="s">
        <v>208</v>
      </c>
      <c r="C35" s="761" t="s">
        <v>207</v>
      </c>
      <c r="D35" s="205" t="s">
        <v>201</v>
      </c>
      <c r="E35" s="347">
        <v>1</v>
      </c>
      <c r="F35" s="347">
        <v>1</v>
      </c>
      <c r="G35" s="347">
        <v>1</v>
      </c>
      <c r="H35" s="331"/>
      <c r="I35" s="332"/>
      <c r="J35" s="348">
        <v>1</v>
      </c>
      <c r="K35" s="348">
        <v>1</v>
      </c>
      <c r="L35" s="723"/>
      <c r="M35" s="723"/>
      <c r="N35" s="762"/>
      <c r="O35" s="723" t="s">
        <v>122</v>
      </c>
      <c r="P35" s="765" t="s">
        <v>122</v>
      </c>
      <c r="Q35" s="765" t="s">
        <v>122</v>
      </c>
      <c r="R35" s="659" t="s">
        <v>202</v>
      </c>
      <c r="S35" s="720">
        <v>7541345</v>
      </c>
      <c r="T35" s="720"/>
      <c r="U35" s="659" t="s">
        <v>203</v>
      </c>
      <c r="V35" s="659" t="s">
        <v>204</v>
      </c>
      <c r="W35" s="779">
        <v>7541345</v>
      </c>
    </row>
    <row r="36" spans="1:23" ht="35.450000000000003" customHeight="1" x14ac:dyDescent="0.25">
      <c r="A36" s="729"/>
      <c r="B36" s="731"/>
      <c r="C36" s="733"/>
      <c r="D36" s="262" t="s">
        <v>205</v>
      </c>
      <c r="E36" s="344">
        <v>831803167</v>
      </c>
      <c r="F36" s="344">
        <v>260136500</v>
      </c>
      <c r="G36" s="344">
        <v>260136500</v>
      </c>
      <c r="H36" s="323"/>
      <c r="I36" s="324"/>
      <c r="J36" s="325">
        <v>249908900</v>
      </c>
      <c r="K36" s="325">
        <v>249908900</v>
      </c>
      <c r="L36" s="724"/>
      <c r="M36" s="724"/>
      <c r="N36" s="763"/>
      <c r="O36" s="724"/>
      <c r="P36" s="766"/>
      <c r="Q36" s="766"/>
      <c r="R36" s="635"/>
      <c r="S36" s="721"/>
      <c r="T36" s="721"/>
      <c r="U36" s="635"/>
      <c r="V36" s="635"/>
      <c r="W36" s="776"/>
    </row>
    <row r="37" spans="1:23" ht="35.450000000000003" customHeight="1" x14ac:dyDescent="0.25">
      <c r="A37" s="729"/>
      <c r="B37" s="731"/>
      <c r="C37" s="733"/>
      <c r="D37" s="262" t="s">
        <v>36</v>
      </c>
      <c r="E37" s="326">
        <v>0</v>
      </c>
      <c r="F37" s="326">
        <v>0</v>
      </c>
      <c r="G37" s="326">
        <v>0</v>
      </c>
      <c r="H37" s="323"/>
      <c r="I37" s="324"/>
      <c r="J37" s="326"/>
      <c r="K37" s="326"/>
      <c r="L37" s="724"/>
      <c r="M37" s="724"/>
      <c r="N37" s="763"/>
      <c r="O37" s="724"/>
      <c r="P37" s="766"/>
      <c r="Q37" s="766"/>
      <c r="R37" s="635"/>
      <c r="S37" s="721"/>
      <c r="T37" s="721"/>
      <c r="U37" s="635"/>
      <c r="V37" s="635"/>
      <c r="W37" s="776"/>
    </row>
    <row r="38" spans="1:23" ht="35.450000000000003" customHeight="1" thickBot="1" x14ac:dyDescent="0.3">
      <c r="A38" s="729"/>
      <c r="B38" s="732"/>
      <c r="C38" s="734"/>
      <c r="D38" s="207" t="s">
        <v>37</v>
      </c>
      <c r="E38" s="338">
        <v>0</v>
      </c>
      <c r="F38" s="339">
        <v>6271666</v>
      </c>
      <c r="G38" s="339">
        <v>6271666</v>
      </c>
      <c r="H38" s="329"/>
      <c r="I38" s="330"/>
      <c r="J38" s="345">
        <v>6271666</v>
      </c>
      <c r="K38" s="345">
        <v>6271666</v>
      </c>
      <c r="L38" s="725"/>
      <c r="M38" s="725"/>
      <c r="N38" s="764"/>
      <c r="O38" s="725"/>
      <c r="P38" s="767"/>
      <c r="Q38" s="767"/>
      <c r="R38" s="636"/>
      <c r="S38" s="722"/>
      <c r="T38" s="722"/>
      <c r="U38" s="636"/>
      <c r="V38" s="636"/>
      <c r="W38" s="777"/>
    </row>
    <row r="39" spans="1:23" ht="35.450000000000003" customHeight="1" x14ac:dyDescent="0.25">
      <c r="A39" s="729">
        <v>9</v>
      </c>
      <c r="B39" s="768" t="s">
        <v>164</v>
      </c>
      <c r="C39" s="761" t="s">
        <v>236</v>
      </c>
      <c r="D39" s="205" t="s">
        <v>201</v>
      </c>
      <c r="E39" s="340">
        <v>2500</v>
      </c>
      <c r="F39" s="340">
        <v>2217</v>
      </c>
      <c r="G39" s="340">
        <v>2217</v>
      </c>
      <c r="H39" s="331"/>
      <c r="I39" s="332"/>
      <c r="J39" s="333">
        <v>1467</v>
      </c>
      <c r="K39" s="333">
        <v>1725</v>
      </c>
      <c r="L39" s="723"/>
      <c r="M39" s="762"/>
      <c r="N39" s="762"/>
      <c r="O39" s="723" t="s">
        <v>122</v>
      </c>
      <c r="P39" s="765" t="s">
        <v>122</v>
      </c>
      <c r="Q39" s="765" t="s">
        <v>122</v>
      </c>
      <c r="R39" s="659" t="s">
        <v>202</v>
      </c>
      <c r="S39" s="720">
        <v>234948</v>
      </c>
      <c r="T39" s="720"/>
      <c r="U39" s="659" t="s">
        <v>203</v>
      </c>
      <c r="V39" s="659" t="s">
        <v>204</v>
      </c>
      <c r="W39" s="779">
        <v>234948</v>
      </c>
    </row>
    <row r="40" spans="1:23" ht="35.450000000000003" customHeight="1" x14ac:dyDescent="0.25">
      <c r="A40" s="729"/>
      <c r="B40" s="769"/>
      <c r="C40" s="733"/>
      <c r="D40" s="262" t="s">
        <v>205</v>
      </c>
      <c r="E40" s="344">
        <v>3473459326</v>
      </c>
      <c r="F40" s="344">
        <v>1032343660</v>
      </c>
      <c r="G40" s="344">
        <v>1032343660</v>
      </c>
      <c r="H40" s="323"/>
      <c r="I40" s="324"/>
      <c r="J40" s="325">
        <v>930440200</v>
      </c>
      <c r="K40" s="325">
        <v>1000382865</v>
      </c>
      <c r="L40" s="724"/>
      <c r="M40" s="763"/>
      <c r="N40" s="763"/>
      <c r="O40" s="724"/>
      <c r="P40" s="766"/>
      <c r="Q40" s="766"/>
      <c r="R40" s="635"/>
      <c r="S40" s="721"/>
      <c r="T40" s="721"/>
      <c r="U40" s="635"/>
      <c r="V40" s="635"/>
      <c r="W40" s="776"/>
    </row>
    <row r="41" spans="1:23" ht="35.450000000000003" customHeight="1" x14ac:dyDescent="0.25">
      <c r="A41" s="729"/>
      <c r="B41" s="769"/>
      <c r="C41" s="733"/>
      <c r="D41" s="262" t="s">
        <v>36</v>
      </c>
      <c r="E41" s="326">
        <v>0</v>
      </c>
      <c r="F41" s="326">
        <v>0</v>
      </c>
      <c r="G41" s="326">
        <v>0</v>
      </c>
      <c r="H41" s="323"/>
      <c r="I41" s="324"/>
      <c r="J41" s="326"/>
      <c r="K41" s="326"/>
      <c r="L41" s="724"/>
      <c r="M41" s="763"/>
      <c r="N41" s="763"/>
      <c r="O41" s="724"/>
      <c r="P41" s="766"/>
      <c r="Q41" s="766"/>
      <c r="R41" s="635"/>
      <c r="S41" s="721"/>
      <c r="T41" s="721"/>
      <c r="U41" s="635"/>
      <c r="V41" s="635"/>
      <c r="W41" s="776"/>
    </row>
    <row r="42" spans="1:23" ht="35.450000000000003" customHeight="1" thickBot="1" x14ac:dyDescent="0.3">
      <c r="A42" s="729"/>
      <c r="B42" s="770"/>
      <c r="C42" s="734"/>
      <c r="D42" s="207" t="s">
        <v>37</v>
      </c>
      <c r="E42" s="338">
        <v>0</v>
      </c>
      <c r="F42" s="339">
        <v>50921333</v>
      </c>
      <c r="G42" s="339">
        <v>50921333</v>
      </c>
      <c r="H42" s="329"/>
      <c r="I42" s="330"/>
      <c r="J42" s="345">
        <v>35328165</v>
      </c>
      <c r="K42" s="345">
        <v>47281365</v>
      </c>
      <c r="L42" s="725"/>
      <c r="M42" s="764"/>
      <c r="N42" s="764"/>
      <c r="O42" s="725"/>
      <c r="P42" s="767"/>
      <c r="Q42" s="767"/>
      <c r="R42" s="636"/>
      <c r="S42" s="722"/>
      <c r="T42" s="722"/>
      <c r="U42" s="636"/>
      <c r="V42" s="636"/>
      <c r="W42" s="777"/>
    </row>
    <row r="43" spans="1:23" ht="35.450000000000003" hidden="1" customHeight="1" x14ac:dyDescent="0.25">
      <c r="A43" s="257"/>
      <c r="B43" s="258"/>
      <c r="C43" s="259"/>
      <c r="D43" s="349"/>
      <c r="E43" s="350">
        <v>4</v>
      </c>
      <c r="F43" s="350">
        <v>4</v>
      </c>
      <c r="G43" s="773"/>
      <c r="H43" s="320"/>
      <c r="I43" s="321"/>
      <c r="J43" s="351"/>
      <c r="K43" s="351"/>
      <c r="L43" s="726"/>
      <c r="M43" s="772"/>
      <c r="N43" s="772" t="s">
        <v>202</v>
      </c>
      <c r="O43" s="772" t="s">
        <v>237</v>
      </c>
      <c r="P43" s="727">
        <v>108457</v>
      </c>
      <c r="Q43" s="260"/>
      <c r="R43" s="727">
        <v>108457</v>
      </c>
      <c r="S43" s="260"/>
      <c r="T43" s="727">
        <v>108457</v>
      </c>
      <c r="U43" s="617" t="s">
        <v>203</v>
      </c>
      <c r="V43" s="617" t="s">
        <v>204</v>
      </c>
      <c r="W43" s="352"/>
    </row>
    <row r="44" spans="1:23" ht="35.450000000000003" hidden="1" customHeight="1" x14ac:dyDescent="0.25">
      <c r="A44" s="257"/>
      <c r="B44" s="258"/>
      <c r="C44" s="259"/>
      <c r="D44" s="349"/>
      <c r="E44" s="350">
        <v>4301450</v>
      </c>
      <c r="F44" s="350">
        <v>4301450</v>
      </c>
      <c r="G44" s="771"/>
      <c r="H44" s="323"/>
      <c r="I44" s="324"/>
      <c r="J44" s="353"/>
      <c r="K44" s="353"/>
      <c r="L44" s="724"/>
      <c r="M44" s="763"/>
      <c r="N44" s="763"/>
      <c r="O44" s="763"/>
      <c r="P44" s="721"/>
      <c r="Q44" s="261"/>
      <c r="R44" s="721"/>
      <c r="S44" s="261"/>
      <c r="T44" s="721"/>
      <c r="U44" s="635"/>
      <c r="V44" s="635"/>
      <c r="W44" s="354"/>
    </row>
    <row r="45" spans="1:23" ht="35.450000000000003" hidden="1" customHeight="1" x14ac:dyDescent="0.25">
      <c r="A45" s="257"/>
      <c r="B45" s="258"/>
      <c r="C45" s="259"/>
      <c r="D45" s="349"/>
      <c r="E45" s="350" t="s">
        <v>209</v>
      </c>
      <c r="F45" s="350" t="s">
        <v>209</v>
      </c>
      <c r="G45" s="771"/>
      <c r="H45" s="323"/>
      <c r="I45" s="324"/>
      <c r="J45" s="353"/>
      <c r="K45" s="353"/>
      <c r="L45" s="724"/>
      <c r="M45" s="763"/>
      <c r="N45" s="763"/>
      <c r="O45" s="763"/>
      <c r="P45" s="721"/>
      <c r="Q45" s="261"/>
      <c r="R45" s="721"/>
      <c r="S45" s="261"/>
      <c r="T45" s="721"/>
      <c r="U45" s="635"/>
      <c r="V45" s="635"/>
      <c r="W45" s="354"/>
    </row>
    <row r="46" spans="1:23" ht="35.450000000000003" hidden="1" customHeight="1" x14ac:dyDescent="0.25">
      <c r="A46" s="257"/>
      <c r="B46" s="258"/>
      <c r="C46" s="259"/>
      <c r="D46" s="349"/>
      <c r="E46" s="350"/>
      <c r="F46" s="350"/>
      <c r="G46" s="771"/>
      <c r="H46" s="323"/>
      <c r="I46" s="324"/>
      <c r="J46" s="353"/>
      <c r="K46" s="353"/>
      <c r="L46" s="724"/>
      <c r="M46" s="763"/>
      <c r="N46" s="763"/>
      <c r="O46" s="763"/>
      <c r="P46" s="721"/>
      <c r="Q46" s="261"/>
      <c r="R46" s="721"/>
      <c r="S46" s="261"/>
      <c r="T46" s="721"/>
      <c r="U46" s="635"/>
      <c r="V46" s="635"/>
      <c r="W46" s="354"/>
    </row>
    <row r="47" spans="1:23" ht="35.450000000000003" hidden="1" customHeight="1" x14ac:dyDescent="0.25">
      <c r="A47" s="257"/>
      <c r="B47" s="258"/>
      <c r="C47" s="259"/>
      <c r="D47" s="349"/>
      <c r="E47" s="350">
        <v>29</v>
      </c>
      <c r="F47" s="350">
        <v>29</v>
      </c>
      <c r="G47" s="771"/>
      <c r="H47" s="355"/>
      <c r="I47" s="324"/>
      <c r="J47" s="353"/>
      <c r="K47" s="353"/>
      <c r="L47" s="724"/>
      <c r="M47" s="763"/>
      <c r="N47" s="763" t="s">
        <v>202</v>
      </c>
      <c r="O47" s="763" t="s">
        <v>237</v>
      </c>
      <c r="P47" s="721">
        <v>135160</v>
      </c>
      <c r="Q47" s="261"/>
      <c r="R47" s="721">
        <v>135160</v>
      </c>
      <c r="S47" s="261"/>
      <c r="T47" s="721">
        <v>135160</v>
      </c>
      <c r="U47" s="635" t="s">
        <v>203</v>
      </c>
      <c r="V47" s="635" t="s">
        <v>204</v>
      </c>
      <c r="W47" s="354"/>
    </row>
    <row r="48" spans="1:23" ht="35.450000000000003" hidden="1" customHeight="1" x14ac:dyDescent="0.25">
      <c r="A48" s="257"/>
      <c r="B48" s="258"/>
      <c r="C48" s="259"/>
      <c r="D48" s="349"/>
      <c r="E48" s="350">
        <v>31185512</v>
      </c>
      <c r="F48" s="350">
        <v>31185512</v>
      </c>
      <c r="G48" s="771"/>
      <c r="H48" s="323"/>
      <c r="I48" s="324"/>
      <c r="J48" s="353"/>
      <c r="K48" s="353"/>
      <c r="L48" s="724"/>
      <c r="M48" s="763"/>
      <c r="N48" s="763"/>
      <c r="O48" s="763"/>
      <c r="P48" s="721"/>
      <c r="Q48" s="261"/>
      <c r="R48" s="721"/>
      <c r="S48" s="261"/>
      <c r="T48" s="721"/>
      <c r="U48" s="635"/>
      <c r="V48" s="635"/>
      <c r="W48" s="354"/>
    </row>
    <row r="49" spans="1:23" ht="35.450000000000003" hidden="1" customHeight="1" x14ac:dyDescent="0.25">
      <c r="A49" s="257"/>
      <c r="B49" s="258"/>
      <c r="C49" s="259"/>
      <c r="D49" s="349"/>
      <c r="E49" s="350" t="s">
        <v>209</v>
      </c>
      <c r="F49" s="350" t="s">
        <v>209</v>
      </c>
      <c r="G49" s="771"/>
      <c r="H49" s="323"/>
      <c r="I49" s="324"/>
      <c r="J49" s="353"/>
      <c r="K49" s="353"/>
      <c r="L49" s="724"/>
      <c r="M49" s="763"/>
      <c r="N49" s="763"/>
      <c r="O49" s="763"/>
      <c r="P49" s="721"/>
      <c r="Q49" s="261"/>
      <c r="R49" s="721"/>
      <c r="S49" s="261"/>
      <c r="T49" s="721"/>
      <c r="U49" s="635"/>
      <c r="V49" s="635"/>
      <c r="W49" s="354"/>
    </row>
    <row r="50" spans="1:23" ht="35.450000000000003" hidden="1" customHeight="1" x14ac:dyDescent="0.25">
      <c r="A50" s="257"/>
      <c r="B50" s="258"/>
      <c r="C50" s="259"/>
      <c r="D50" s="349"/>
      <c r="E50" s="350"/>
      <c r="F50" s="350"/>
      <c r="G50" s="771"/>
      <c r="H50" s="323"/>
      <c r="I50" s="324"/>
      <c r="J50" s="353"/>
      <c r="K50" s="353"/>
      <c r="L50" s="724"/>
      <c r="M50" s="763"/>
      <c r="N50" s="763"/>
      <c r="O50" s="763"/>
      <c r="P50" s="721"/>
      <c r="Q50" s="261"/>
      <c r="R50" s="721"/>
      <c r="S50" s="261"/>
      <c r="T50" s="721"/>
      <c r="U50" s="635"/>
      <c r="V50" s="635"/>
      <c r="W50" s="354"/>
    </row>
    <row r="51" spans="1:23" ht="35.450000000000003" hidden="1" customHeight="1" x14ac:dyDescent="0.25">
      <c r="A51" s="257"/>
      <c r="B51" s="258"/>
      <c r="C51" s="259"/>
      <c r="D51" s="349"/>
      <c r="E51" s="350">
        <v>5</v>
      </c>
      <c r="F51" s="350">
        <v>5</v>
      </c>
      <c r="G51" s="771"/>
      <c r="H51" s="355"/>
      <c r="I51" s="324"/>
      <c r="J51" s="353"/>
      <c r="K51" s="353"/>
      <c r="L51" s="724"/>
      <c r="M51" s="763"/>
      <c r="N51" s="763" t="s">
        <v>202</v>
      </c>
      <c r="O51" s="763" t="s">
        <v>237</v>
      </c>
      <c r="P51" s="721">
        <v>651586</v>
      </c>
      <c r="Q51" s="261"/>
      <c r="R51" s="721">
        <v>651586</v>
      </c>
      <c r="S51" s="261"/>
      <c r="T51" s="721">
        <v>651586</v>
      </c>
      <c r="U51" s="635" t="s">
        <v>203</v>
      </c>
      <c r="V51" s="635" t="s">
        <v>204</v>
      </c>
      <c r="W51" s="354"/>
    </row>
    <row r="52" spans="1:23" ht="35.450000000000003" hidden="1" customHeight="1" x14ac:dyDescent="0.25">
      <c r="A52" s="257"/>
      <c r="B52" s="258"/>
      <c r="C52" s="259"/>
      <c r="D52" s="349"/>
      <c r="E52" s="350">
        <v>5376812</v>
      </c>
      <c r="F52" s="350">
        <v>5376812</v>
      </c>
      <c r="G52" s="771"/>
      <c r="H52" s="323"/>
      <c r="I52" s="324"/>
      <c r="J52" s="353"/>
      <c r="K52" s="353"/>
      <c r="L52" s="724"/>
      <c r="M52" s="763"/>
      <c r="N52" s="763"/>
      <c r="O52" s="763"/>
      <c r="P52" s="721"/>
      <c r="Q52" s="261"/>
      <c r="R52" s="721"/>
      <c r="S52" s="261"/>
      <c r="T52" s="721"/>
      <c r="U52" s="635"/>
      <c r="V52" s="635"/>
      <c r="W52" s="354"/>
    </row>
    <row r="53" spans="1:23" ht="35.450000000000003" hidden="1" customHeight="1" x14ac:dyDescent="0.25">
      <c r="A53" s="257"/>
      <c r="B53" s="258"/>
      <c r="C53" s="259"/>
      <c r="D53" s="349"/>
      <c r="E53" s="350" t="s">
        <v>209</v>
      </c>
      <c r="F53" s="350" t="s">
        <v>209</v>
      </c>
      <c r="G53" s="771"/>
      <c r="H53" s="323"/>
      <c r="I53" s="324"/>
      <c r="J53" s="353"/>
      <c r="K53" s="353"/>
      <c r="L53" s="724"/>
      <c r="M53" s="763"/>
      <c r="N53" s="763"/>
      <c r="O53" s="763"/>
      <c r="P53" s="721"/>
      <c r="Q53" s="261"/>
      <c r="R53" s="721"/>
      <c r="S53" s="261"/>
      <c r="T53" s="721"/>
      <c r="U53" s="635"/>
      <c r="V53" s="635"/>
      <c r="W53" s="354"/>
    </row>
    <row r="54" spans="1:23" ht="35.450000000000003" hidden="1" customHeight="1" x14ac:dyDescent="0.25">
      <c r="A54" s="257"/>
      <c r="B54" s="258"/>
      <c r="C54" s="259"/>
      <c r="D54" s="349"/>
      <c r="E54" s="350"/>
      <c r="F54" s="350"/>
      <c r="G54" s="771"/>
      <c r="H54" s="323"/>
      <c r="I54" s="324"/>
      <c r="J54" s="353"/>
      <c r="K54" s="353"/>
      <c r="L54" s="724"/>
      <c r="M54" s="763"/>
      <c r="N54" s="763"/>
      <c r="O54" s="763"/>
      <c r="P54" s="721"/>
      <c r="Q54" s="261"/>
      <c r="R54" s="721"/>
      <c r="S54" s="261"/>
      <c r="T54" s="721"/>
      <c r="U54" s="635"/>
      <c r="V54" s="635"/>
      <c r="W54" s="354"/>
    </row>
    <row r="55" spans="1:23" ht="35.450000000000003" hidden="1" customHeight="1" x14ac:dyDescent="0.25">
      <c r="A55" s="257"/>
      <c r="B55" s="258"/>
      <c r="C55" s="259"/>
      <c r="D55" s="349"/>
      <c r="E55" s="350">
        <v>2</v>
      </c>
      <c r="F55" s="350">
        <v>2</v>
      </c>
      <c r="G55" s="771"/>
      <c r="H55" s="355"/>
      <c r="I55" s="324"/>
      <c r="J55" s="353"/>
      <c r="K55" s="353"/>
      <c r="L55" s="724"/>
      <c r="M55" s="763"/>
      <c r="N55" s="763" t="s">
        <v>202</v>
      </c>
      <c r="O55" s="763" t="s">
        <v>237</v>
      </c>
      <c r="P55" s="721">
        <v>597522</v>
      </c>
      <c r="Q55" s="261"/>
      <c r="R55" s="721">
        <v>597522</v>
      </c>
      <c r="S55" s="261"/>
      <c r="T55" s="721">
        <v>597522</v>
      </c>
      <c r="U55" s="635" t="s">
        <v>203</v>
      </c>
      <c r="V55" s="635" t="s">
        <v>204</v>
      </c>
      <c r="W55" s="354"/>
    </row>
    <row r="56" spans="1:23" ht="35.450000000000003" hidden="1" customHeight="1" x14ac:dyDescent="0.25">
      <c r="A56" s="257"/>
      <c r="B56" s="258"/>
      <c r="C56" s="259"/>
      <c r="D56" s="349"/>
      <c r="E56" s="350">
        <v>2150725</v>
      </c>
      <c r="F56" s="350">
        <v>2150725</v>
      </c>
      <c r="G56" s="771"/>
      <c r="H56" s="323"/>
      <c r="I56" s="324"/>
      <c r="J56" s="353"/>
      <c r="K56" s="353"/>
      <c r="L56" s="724"/>
      <c r="M56" s="763"/>
      <c r="N56" s="763"/>
      <c r="O56" s="763"/>
      <c r="P56" s="721"/>
      <c r="Q56" s="261"/>
      <c r="R56" s="721"/>
      <c r="S56" s="261"/>
      <c r="T56" s="721"/>
      <c r="U56" s="635"/>
      <c r="V56" s="635"/>
      <c r="W56" s="354"/>
    </row>
    <row r="57" spans="1:23" ht="35.450000000000003" hidden="1" customHeight="1" x14ac:dyDescent="0.25">
      <c r="A57" s="257"/>
      <c r="B57" s="258"/>
      <c r="C57" s="259"/>
      <c r="D57" s="349"/>
      <c r="E57" s="350" t="s">
        <v>209</v>
      </c>
      <c r="F57" s="350" t="s">
        <v>209</v>
      </c>
      <c r="G57" s="771"/>
      <c r="H57" s="323"/>
      <c r="I57" s="324"/>
      <c r="J57" s="353"/>
      <c r="K57" s="353"/>
      <c r="L57" s="724"/>
      <c r="M57" s="763"/>
      <c r="N57" s="763"/>
      <c r="O57" s="763"/>
      <c r="P57" s="721"/>
      <c r="Q57" s="261"/>
      <c r="R57" s="721"/>
      <c r="S57" s="261"/>
      <c r="T57" s="721"/>
      <c r="U57" s="635"/>
      <c r="V57" s="635"/>
      <c r="W57" s="354"/>
    </row>
    <row r="58" spans="1:23" ht="35.450000000000003" hidden="1" customHeight="1" x14ac:dyDescent="0.25">
      <c r="A58" s="257"/>
      <c r="B58" s="258"/>
      <c r="C58" s="259"/>
      <c r="D58" s="349"/>
      <c r="E58" s="350"/>
      <c r="F58" s="350"/>
      <c r="G58" s="771"/>
      <c r="H58" s="323"/>
      <c r="I58" s="324"/>
      <c r="J58" s="353"/>
      <c r="K58" s="353"/>
      <c r="L58" s="724"/>
      <c r="M58" s="763"/>
      <c r="N58" s="763"/>
      <c r="O58" s="763"/>
      <c r="P58" s="721"/>
      <c r="Q58" s="261"/>
      <c r="R58" s="721"/>
      <c r="S58" s="261"/>
      <c r="T58" s="721"/>
      <c r="U58" s="635"/>
      <c r="V58" s="635"/>
      <c r="W58" s="354"/>
    </row>
    <row r="59" spans="1:23" ht="35.450000000000003" hidden="1" customHeight="1" x14ac:dyDescent="0.25">
      <c r="A59" s="257"/>
      <c r="B59" s="258"/>
      <c r="C59" s="259"/>
      <c r="D59" s="349"/>
      <c r="E59" s="350">
        <v>96</v>
      </c>
      <c r="F59" s="350">
        <v>96</v>
      </c>
      <c r="G59" s="771"/>
      <c r="H59" s="355"/>
      <c r="I59" s="324"/>
      <c r="J59" s="353"/>
      <c r="K59" s="353"/>
      <c r="L59" s="724"/>
      <c r="M59" s="763"/>
      <c r="N59" s="763" t="s">
        <v>202</v>
      </c>
      <c r="O59" s="763" t="s">
        <v>237</v>
      </c>
      <c r="P59" s="721">
        <v>851299</v>
      </c>
      <c r="Q59" s="261"/>
      <c r="R59" s="721">
        <v>851299</v>
      </c>
      <c r="S59" s="261"/>
      <c r="T59" s="721">
        <v>851299</v>
      </c>
      <c r="U59" s="635" t="s">
        <v>203</v>
      </c>
      <c r="V59" s="635" t="s">
        <v>204</v>
      </c>
      <c r="W59" s="354"/>
    </row>
    <row r="60" spans="1:23" ht="35.450000000000003" hidden="1" customHeight="1" x14ac:dyDescent="0.25">
      <c r="A60" s="257"/>
      <c r="B60" s="258"/>
      <c r="C60" s="259"/>
      <c r="D60" s="349"/>
      <c r="E60" s="350">
        <v>103234798</v>
      </c>
      <c r="F60" s="350">
        <v>103234798</v>
      </c>
      <c r="G60" s="771"/>
      <c r="H60" s="323"/>
      <c r="I60" s="324"/>
      <c r="J60" s="353"/>
      <c r="K60" s="353"/>
      <c r="L60" s="724"/>
      <c r="M60" s="763"/>
      <c r="N60" s="763"/>
      <c r="O60" s="763"/>
      <c r="P60" s="721"/>
      <c r="Q60" s="261"/>
      <c r="R60" s="721"/>
      <c r="S60" s="261"/>
      <c r="T60" s="721"/>
      <c r="U60" s="635"/>
      <c r="V60" s="635"/>
      <c r="W60" s="354"/>
    </row>
    <row r="61" spans="1:23" ht="35.450000000000003" hidden="1" customHeight="1" x14ac:dyDescent="0.25">
      <c r="A61" s="257"/>
      <c r="B61" s="258"/>
      <c r="C61" s="259"/>
      <c r="D61" s="349"/>
      <c r="E61" s="350" t="s">
        <v>209</v>
      </c>
      <c r="F61" s="350" t="s">
        <v>209</v>
      </c>
      <c r="G61" s="771"/>
      <c r="H61" s="323"/>
      <c r="I61" s="324"/>
      <c r="J61" s="353"/>
      <c r="K61" s="353"/>
      <c r="L61" s="724"/>
      <c r="M61" s="763"/>
      <c r="N61" s="763"/>
      <c r="O61" s="763"/>
      <c r="P61" s="721"/>
      <c r="Q61" s="261"/>
      <c r="R61" s="721"/>
      <c r="S61" s="261"/>
      <c r="T61" s="721"/>
      <c r="U61" s="635"/>
      <c r="V61" s="635"/>
      <c r="W61" s="354"/>
    </row>
    <row r="62" spans="1:23" ht="35.450000000000003" hidden="1" customHeight="1" x14ac:dyDescent="0.25">
      <c r="A62" s="257"/>
      <c r="B62" s="258"/>
      <c r="C62" s="259"/>
      <c r="D62" s="349"/>
      <c r="E62" s="350"/>
      <c r="F62" s="350"/>
      <c r="G62" s="771"/>
      <c r="H62" s="323"/>
      <c r="I62" s="324"/>
      <c r="J62" s="353"/>
      <c r="K62" s="353"/>
      <c r="L62" s="724"/>
      <c r="M62" s="763"/>
      <c r="N62" s="763"/>
      <c r="O62" s="763"/>
      <c r="P62" s="721"/>
      <c r="Q62" s="261"/>
      <c r="R62" s="721"/>
      <c r="S62" s="261"/>
      <c r="T62" s="721"/>
      <c r="U62" s="635"/>
      <c r="V62" s="635"/>
      <c r="W62" s="354"/>
    </row>
    <row r="63" spans="1:23" ht="35.450000000000003" hidden="1" customHeight="1" x14ac:dyDescent="0.25">
      <c r="A63" s="257"/>
      <c r="B63" s="258"/>
      <c r="C63" s="259"/>
      <c r="D63" s="349"/>
      <c r="E63" s="350">
        <v>56</v>
      </c>
      <c r="F63" s="350">
        <v>56</v>
      </c>
      <c r="G63" s="771"/>
      <c r="H63" s="355"/>
      <c r="I63" s="324"/>
      <c r="J63" s="353"/>
      <c r="K63" s="353"/>
      <c r="L63" s="724"/>
      <c r="M63" s="763"/>
      <c r="N63" s="763" t="s">
        <v>202</v>
      </c>
      <c r="O63" s="763" t="s">
        <v>237</v>
      </c>
      <c r="P63" s="721">
        <v>353859</v>
      </c>
      <c r="Q63" s="261"/>
      <c r="R63" s="721">
        <v>353859</v>
      </c>
      <c r="S63" s="261"/>
      <c r="T63" s="721">
        <v>353859</v>
      </c>
      <c r="U63" s="635" t="s">
        <v>203</v>
      </c>
      <c r="V63" s="635" t="s">
        <v>204</v>
      </c>
      <c r="W63" s="354"/>
    </row>
    <row r="64" spans="1:23" ht="35.450000000000003" hidden="1" customHeight="1" x14ac:dyDescent="0.25">
      <c r="A64" s="257"/>
      <c r="B64" s="258"/>
      <c r="C64" s="259"/>
      <c r="D64" s="349"/>
      <c r="E64" s="350">
        <v>60220299</v>
      </c>
      <c r="F64" s="350">
        <v>60220299</v>
      </c>
      <c r="G64" s="771"/>
      <c r="H64" s="323"/>
      <c r="I64" s="324"/>
      <c r="J64" s="353"/>
      <c r="K64" s="353"/>
      <c r="L64" s="724"/>
      <c r="M64" s="763"/>
      <c r="N64" s="763"/>
      <c r="O64" s="763"/>
      <c r="P64" s="721"/>
      <c r="Q64" s="261"/>
      <c r="R64" s="721"/>
      <c r="S64" s="261"/>
      <c r="T64" s="721"/>
      <c r="U64" s="635"/>
      <c r="V64" s="635"/>
      <c r="W64" s="354"/>
    </row>
    <row r="65" spans="1:23" ht="35.450000000000003" hidden="1" customHeight="1" x14ac:dyDescent="0.25">
      <c r="A65" s="257"/>
      <c r="B65" s="258"/>
      <c r="C65" s="259"/>
      <c r="D65" s="349"/>
      <c r="E65" s="350" t="s">
        <v>209</v>
      </c>
      <c r="F65" s="350" t="s">
        <v>209</v>
      </c>
      <c r="G65" s="771"/>
      <c r="H65" s="323"/>
      <c r="I65" s="324"/>
      <c r="J65" s="353"/>
      <c r="K65" s="353"/>
      <c r="L65" s="724"/>
      <c r="M65" s="763"/>
      <c r="N65" s="763"/>
      <c r="O65" s="763"/>
      <c r="P65" s="721"/>
      <c r="Q65" s="261"/>
      <c r="R65" s="721"/>
      <c r="S65" s="261"/>
      <c r="T65" s="721"/>
      <c r="U65" s="635"/>
      <c r="V65" s="635"/>
      <c r="W65" s="354"/>
    </row>
    <row r="66" spans="1:23" ht="35.450000000000003" hidden="1" customHeight="1" x14ac:dyDescent="0.25">
      <c r="A66" s="257"/>
      <c r="B66" s="258"/>
      <c r="C66" s="259"/>
      <c r="D66" s="349"/>
      <c r="E66" s="350"/>
      <c r="F66" s="350"/>
      <c r="G66" s="771"/>
      <c r="H66" s="323"/>
      <c r="I66" s="324"/>
      <c r="J66" s="353"/>
      <c r="K66" s="353"/>
      <c r="L66" s="724"/>
      <c r="M66" s="763"/>
      <c r="N66" s="763"/>
      <c r="O66" s="763"/>
      <c r="P66" s="721"/>
      <c r="Q66" s="261"/>
      <c r="R66" s="721"/>
      <c r="S66" s="261"/>
      <c r="T66" s="721"/>
      <c r="U66" s="635"/>
      <c r="V66" s="635"/>
      <c r="W66" s="354"/>
    </row>
    <row r="67" spans="1:23" ht="35.450000000000003" hidden="1" customHeight="1" x14ac:dyDescent="0.25">
      <c r="A67" s="257"/>
      <c r="B67" s="258"/>
      <c r="C67" s="259"/>
      <c r="D67" s="349"/>
      <c r="E67" s="350">
        <v>21</v>
      </c>
      <c r="F67" s="350">
        <v>21</v>
      </c>
      <c r="G67" s="771"/>
      <c r="H67" s="355"/>
      <c r="I67" s="324"/>
      <c r="J67" s="353"/>
      <c r="K67" s="353"/>
      <c r="L67" s="724"/>
      <c r="M67" s="763"/>
      <c r="N67" s="763" t="s">
        <v>202</v>
      </c>
      <c r="O67" s="763" t="s">
        <v>237</v>
      </c>
      <c r="P67" s="721">
        <v>1030623</v>
      </c>
      <c r="Q67" s="261"/>
      <c r="R67" s="721">
        <v>1030623</v>
      </c>
      <c r="S67" s="261"/>
      <c r="T67" s="721">
        <v>1030623</v>
      </c>
      <c r="U67" s="635" t="s">
        <v>203</v>
      </c>
      <c r="V67" s="635" t="s">
        <v>204</v>
      </c>
      <c r="W67" s="354"/>
    </row>
    <row r="68" spans="1:23" ht="35.450000000000003" hidden="1" customHeight="1" x14ac:dyDescent="0.25">
      <c r="A68" s="257"/>
      <c r="B68" s="258"/>
      <c r="C68" s="259"/>
      <c r="D68" s="349"/>
      <c r="E68" s="350">
        <v>22582612</v>
      </c>
      <c r="F68" s="350">
        <v>22582612</v>
      </c>
      <c r="G68" s="771"/>
      <c r="H68" s="323"/>
      <c r="I68" s="324"/>
      <c r="J68" s="353"/>
      <c r="K68" s="353"/>
      <c r="L68" s="724"/>
      <c r="M68" s="763"/>
      <c r="N68" s="763"/>
      <c r="O68" s="763"/>
      <c r="P68" s="721"/>
      <c r="Q68" s="261"/>
      <c r="R68" s="721"/>
      <c r="S68" s="261"/>
      <c r="T68" s="721"/>
      <c r="U68" s="635"/>
      <c r="V68" s="635"/>
      <c r="W68" s="354"/>
    </row>
    <row r="69" spans="1:23" ht="35.450000000000003" hidden="1" customHeight="1" x14ac:dyDescent="0.25">
      <c r="A69" s="257"/>
      <c r="B69" s="258"/>
      <c r="C69" s="259"/>
      <c r="D69" s="349"/>
      <c r="E69" s="350" t="s">
        <v>209</v>
      </c>
      <c r="F69" s="350" t="s">
        <v>209</v>
      </c>
      <c r="G69" s="771"/>
      <c r="H69" s="323"/>
      <c r="I69" s="324"/>
      <c r="J69" s="353"/>
      <c r="K69" s="353"/>
      <c r="L69" s="724"/>
      <c r="M69" s="763"/>
      <c r="N69" s="763"/>
      <c r="O69" s="763"/>
      <c r="P69" s="721"/>
      <c r="Q69" s="261"/>
      <c r="R69" s="721"/>
      <c r="S69" s="261"/>
      <c r="T69" s="721"/>
      <c r="U69" s="635"/>
      <c r="V69" s="635"/>
      <c r="W69" s="354"/>
    </row>
    <row r="70" spans="1:23" ht="35.450000000000003" hidden="1" customHeight="1" x14ac:dyDescent="0.25">
      <c r="A70" s="257"/>
      <c r="B70" s="258"/>
      <c r="C70" s="259"/>
      <c r="D70" s="349"/>
      <c r="E70" s="350"/>
      <c r="F70" s="350"/>
      <c r="G70" s="771"/>
      <c r="H70" s="323"/>
      <c r="I70" s="324"/>
      <c r="J70" s="353"/>
      <c r="K70" s="353"/>
      <c r="L70" s="724"/>
      <c r="M70" s="763"/>
      <c r="N70" s="763"/>
      <c r="O70" s="763"/>
      <c r="P70" s="721"/>
      <c r="Q70" s="261"/>
      <c r="R70" s="721"/>
      <c r="S70" s="261"/>
      <c r="T70" s="721"/>
      <c r="U70" s="635"/>
      <c r="V70" s="635"/>
      <c r="W70" s="354"/>
    </row>
    <row r="71" spans="1:23" ht="35.450000000000003" hidden="1" customHeight="1" x14ac:dyDescent="0.25">
      <c r="A71" s="257"/>
      <c r="B71" s="258"/>
      <c r="C71" s="259"/>
      <c r="D71" s="349"/>
      <c r="E71" s="350">
        <v>57</v>
      </c>
      <c r="F71" s="350">
        <v>57</v>
      </c>
      <c r="G71" s="771"/>
      <c r="H71" s="355"/>
      <c r="I71" s="324"/>
      <c r="J71" s="353"/>
      <c r="K71" s="353"/>
      <c r="L71" s="724"/>
      <c r="M71" s="763"/>
      <c r="N71" s="763" t="s">
        <v>202</v>
      </c>
      <c r="O71" s="763" t="s">
        <v>237</v>
      </c>
      <c r="P71" s="721">
        <v>258212</v>
      </c>
      <c r="Q71" s="261"/>
      <c r="R71" s="721">
        <v>258212</v>
      </c>
      <c r="S71" s="261"/>
      <c r="T71" s="721">
        <v>258212</v>
      </c>
      <c r="U71" s="635" t="s">
        <v>203</v>
      </c>
      <c r="V71" s="635" t="s">
        <v>204</v>
      </c>
      <c r="W71" s="354"/>
    </row>
    <row r="72" spans="1:23" ht="35.450000000000003" hidden="1" customHeight="1" x14ac:dyDescent="0.25">
      <c r="A72" s="257"/>
      <c r="B72" s="258"/>
      <c r="C72" s="259"/>
      <c r="D72" s="349"/>
      <c r="E72" s="350">
        <v>61295661</v>
      </c>
      <c r="F72" s="350">
        <v>61295661</v>
      </c>
      <c r="G72" s="771"/>
      <c r="H72" s="323"/>
      <c r="I72" s="324"/>
      <c r="J72" s="353"/>
      <c r="K72" s="353"/>
      <c r="L72" s="724"/>
      <c r="M72" s="763"/>
      <c r="N72" s="763"/>
      <c r="O72" s="763"/>
      <c r="P72" s="721"/>
      <c r="Q72" s="261"/>
      <c r="R72" s="721"/>
      <c r="S72" s="261"/>
      <c r="T72" s="721"/>
      <c r="U72" s="635"/>
      <c r="V72" s="635"/>
      <c r="W72" s="354"/>
    </row>
    <row r="73" spans="1:23" ht="35.450000000000003" hidden="1" customHeight="1" x14ac:dyDescent="0.25">
      <c r="A73" s="257"/>
      <c r="B73" s="258"/>
      <c r="C73" s="259"/>
      <c r="D73" s="349"/>
      <c r="E73" s="350" t="s">
        <v>209</v>
      </c>
      <c r="F73" s="350" t="s">
        <v>209</v>
      </c>
      <c r="G73" s="771"/>
      <c r="H73" s="323"/>
      <c r="I73" s="324"/>
      <c r="J73" s="353"/>
      <c r="K73" s="353"/>
      <c r="L73" s="724"/>
      <c r="M73" s="763"/>
      <c r="N73" s="763"/>
      <c r="O73" s="763"/>
      <c r="P73" s="721"/>
      <c r="Q73" s="261"/>
      <c r="R73" s="721"/>
      <c r="S73" s="261"/>
      <c r="T73" s="721"/>
      <c r="U73" s="635"/>
      <c r="V73" s="635"/>
      <c r="W73" s="354"/>
    </row>
    <row r="74" spans="1:23" ht="35.450000000000003" hidden="1" customHeight="1" x14ac:dyDescent="0.25">
      <c r="A74" s="257"/>
      <c r="B74" s="258"/>
      <c r="C74" s="259"/>
      <c r="D74" s="349"/>
      <c r="E74" s="350"/>
      <c r="F74" s="350"/>
      <c r="G74" s="771"/>
      <c r="H74" s="323"/>
      <c r="I74" s="324"/>
      <c r="J74" s="353"/>
      <c r="K74" s="353"/>
      <c r="L74" s="724"/>
      <c r="M74" s="763"/>
      <c r="N74" s="763"/>
      <c r="O74" s="763"/>
      <c r="P74" s="721"/>
      <c r="Q74" s="261"/>
      <c r="R74" s="721"/>
      <c r="S74" s="261"/>
      <c r="T74" s="721"/>
      <c r="U74" s="635"/>
      <c r="V74" s="635"/>
      <c r="W74" s="354"/>
    </row>
    <row r="75" spans="1:23" ht="35.450000000000003" hidden="1" customHeight="1" x14ac:dyDescent="0.25">
      <c r="A75" s="257"/>
      <c r="B75" s="258"/>
      <c r="C75" s="259"/>
      <c r="D75" s="349"/>
      <c r="E75" s="350">
        <v>1</v>
      </c>
      <c r="F75" s="350">
        <v>1</v>
      </c>
      <c r="G75" s="771"/>
      <c r="H75" s="355"/>
      <c r="I75" s="324"/>
      <c r="J75" s="353"/>
      <c r="K75" s="353"/>
      <c r="L75" s="724"/>
      <c r="M75" s="763"/>
      <c r="N75" s="763" t="s">
        <v>202</v>
      </c>
      <c r="O75" s="763" t="s">
        <v>237</v>
      </c>
      <c r="P75" s="721">
        <v>377272</v>
      </c>
      <c r="Q75" s="261"/>
      <c r="R75" s="721">
        <v>377272</v>
      </c>
      <c r="S75" s="261"/>
      <c r="T75" s="721">
        <v>377272</v>
      </c>
      <c r="U75" s="635" t="s">
        <v>203</v>
      </c>
      <c r="V75" s="635" t="s">
        <v>204</v>
      </c>
      <c r="W75" s="354"/>
    </row>
    <row r="76" spans="1:23" ht="35.450000000000003" hidden="1" customHeight="1" x14ac:dyDescent="0.25">
      <c r="A76" s="257"/>
      <c r="B76" s="258"/>
      <c r="C76" s="259"/>
      <c r="D76" s="349"/>
      <c r="E76" s="350">
        <v>1075362</v>
      </c>
      <c r="F76" s="350">
        <v>1075362</v>
      </c>
      <c r="G76" s="771"/>
      <c r="H76" s="323"/>
      <c r="I76" s="324"/>
      <c r="J76" s="353"/>
      <c r="K76" s="353"/>
      <c r="L76" s="724"/>
      <c r="M76" s="763"/>
      <c r="N76" s="763"/>
      <c r="O76" s="763"/>
      <c r="P76" s="721"/>
      <c r="Q76" s="261"/>
      <c r="R76" s="721"/>
      <c r="S76" s="261"/>
      <c r="T76" s="721"/>
      <c r="U76" s="635"/>
      <c r="V76" s="635"/>
      <c r="W76" s="354"/>
    </row>
    <row r="77" spans="1:23" ht="35.450000000000003" hidden="1" customHeight="1" x14ac:dyDescent="0.25">
      <c r="A77" s="257"/>
      <c r="B77" s="258"/>
      <c r="C77" s="259"/>
      <c r="D77" s="349"/>
      <c r="E77" s="350" t="s">
        <v>209</v>
      </c>
      <c r="F77" s="350" t="s">
        <v>209</v>
      </c>
      <c r="G77" s="771"/>
      <c r="H77" s="323"/>
      <c r="I77" s="324"/>
      <c r="J77" s="353"/>
      <c r="K77" s="353"/>
      <c r="L77" s="724"/>
      <c r="M77" s="763"/>
      <c r="N77" s="763"/>
      <c r="O77" s="763"/>
      <c r="P77" s="721"/>
      <c r="Q77" s="261"/>
      <c r="R77" s="721"/>
      <c r="S77" s="261"/>
      <c r="T77" s="721"/>
      <c r="U77" s="635"/>
      <c r="V77" s="635"/>
      <c r="W77" s="354"/>
    </row>
    <row r="78" spans="1:23" ht="35.450000000000003" hidden="1" customHeight="1" x14ac:dyDescent="0.25">
      <c r="A78" s="257"/>
      <c r="B78" s="258"/>
      <c r="C78" s="259"/>
      <c r="D78" s="349"/>
      <c r="E78" s="350"/>
      <c r="F78" s="350"/>
      <c r="G78" s="771"/>
      <c r="H78" s="323"/>
      <c r="I78" s="324"/>
      <c r="J78" s="353"/>
      <c r="K78" s="353"/>
      <c r="L78" s="724"/>
      <c r="M78" s="763"/>
      <c r="N78" s="763"/>
      <c r="O78" s="763"/>
      <c r="P78" s="721"/>
      <c r="Q78" s="261"/>
      <c r="R78" s="721"/>
      <c r="S78" s="261"/>
      <c r="T78" s="721"/>
      <c r="U78" s="635"/>
      <c r="V78" s="635"/>
      <c r="W78" s="354"/>
    </row>
    <row r="79" spans="1:23" ht="35.450000000000003" hidden="1" customHeight="1" x14ac:dyDescent="0.25">
      <c r="A79" s="257"/>
      <c r="B79" s="258"/>
      <c r="C79" s="259"/>
      <c r="D79" s="349"/>
      <c r="E79" s="350">
        <v>5</v>
      </c>
      <c r="F79" s="350">
        <v>5</v>
      </c>
      <c r="G79" s="771"/>
      <c r="H79" s="355"/>
      <c r="I79" s="324"/>
      <c r="J79" s="353"/>
      <c r="K79" s="353"/>
      <c r="L79" s="724"/>
      <c r="M79" s="763"/>
      <c r="N79" s="763" t="s">
        <v>202</v>
      </c>
      <c r="O79" s="763" t="s">
        <v>237</v>
      </c>
      <c r="P79" s="721">
        <v>109955</v>
      </c>
      <c r="Q79" s="261"/>
      <c r="R79" s="721">
        <v>109955</v>
      </c>
      <c r="S79" s="261"/>
      <c r="T79" s="721">
        <v>109955</v>
      </c>
      <c r="U79" s="635" t="s">
        <v>203</v>
      </c>
      <c r="V79" s="635" t="s">
        <v>204</v>
      </c>
      <c r="W79" s="354"/>
    </row>
    <row r="80" spans="1:23" ht="35.450000000000003" hidden="1" customHeight="1" x14ac:dyDescent="0.25">
      <c r="A80" s="257"/>
      <c r="B80" s="258"/>
      <c r="C80" s="259"/>
      <c r="D80" s="349"/>
      <c r="E80" s="350">
        <v>5376812</v>
      </c>
      <c r="F80" s="350">
        <v>5376812</v>
      </c>
      <c r="G80" s="771"/>
      <c r="H80" s="323"/>
      <c r="I80" s="324"/>
      <c r="J80" s="353"/>
      <c r="K80" s="353"/>
      <c r="L80" s="724"/>
      <c r="M80" s="763"/>
      <c r="N80" s="763"/>
      <c r="O80" s="763"/>
      <c r="P80" s="721"/>
      <c r="Q80" s="261"/>
      <c r="R80" s="721"/>
      <c r="S80" s="261"/>
      <c r="T80" s="721"/>
      <c r="U80" s="635"/>
      <c r="V80" s="635"/>
      <c r="W80" s="354"/>
    </row>
    <row r="81" spans="1:23" ht="35.450000000000003" hidden="1" customHeight="1" x14ac:dyDescent="0.25">
      <c r="A81" s="257"/>
      <c r="B81" s="258"/>
      <c r="C81" s="259"/>
      <c r="D81" s="349"/>
      <c r="E81" s="350" t="s">
        <v>209</v>
      </c>
      <c r="F81" s="350" t="s">
        <v>209</v>
      </c>
      <c r="G81" s="771"/>
      <c r="H81" s="323"/>
      <c r="I81" s="324"/>
      <c r="J81" s="353"/>
      <c r="K81" s="353"/>
      <c r="L81" s="724"/>
      <c r="M81" s="763"/>
      <c r="N81" s="763"/>
      <c r="O81" s="763"/>
      <c r="P81" s="721"/>
      <c r="Q81" s="261"/>
      <c r="R81" s="721"/>
      <c r="S81" s="261"/>
      <c r="T81" s="721"/>
      <c r="U81" s="635"/>
      <c r="V81" s="635"/>
      <c r="W81" s="354"/>
    </row>
    <row r="82" spans="1:23" ht="35.450000000000003" hidden="1" customHeight="1" x14ac:dyDescent="0.25">
      <c r="A82" s="257"/>
      <c r="B82" s="258"/>
      <c r="C82" s="259"/>
      <c r="D82" s="349"/>
      <c r="E82" s="350"/>
      <c r="F82" s="350"/>
      <c r="G82" s="771"/>
      <c r="H82" s="323"/>
      <c r="I82" s="324"/>
      <c r="J82" s="353"/>
      <c r="K82" s="353"/>
      <c r="L82" s="724"/>
      <c r="M82" s="763"/>
      <c r="N82" s="763"/>
      <c r="O82" s="763"/>
      <c r="P82" s="721"/>
      <c r="Q82" s="261"/>
      <c r="R82" s="721"/>
      <c r="S82" s="261"/>
      <c r="T82" s="721"/>
      <c r="U82" s="635"/>
      <c r="V82" s="635"/>
      <c r="W82" s="354"/>
    </row>
    <row r="83" spans="1:23" ht="35.450000000000003" hidden="1" customHeight="1" x14ac:dyDescent="0.25">
      <c r="A83" s="257"/>
      <c r="B83" s="258"/>
      <c r="C83" s="259"/>
      <c r="D83" s="349"/>
      <c r="E83" s="350">
        <v>12</v>
      </c>
      <c r="F83" s="350">
        <v>12</v>
      </c>
      <c r="G83" s="771"/>
      <c r="H83" s="355"/>
      <c r="I83" s="324"/>
      <c r="J83" s="353"/>
      <c r="K83" s="353"/>
      <c r="L83" s="724"/>
      <c r="M83" s="763"/>
      <c r="N83" s="763" t="s">
        <v>202</v>
      </c>
      <c r="O83" s="763" t="s">
        <v>237</v>
      </c>
      <c r="P83" s="721">
        <v>1094488</v>
      </c>
      <c r="Q83" s="261"/>
      <c r="R83" s="721">
        <v>1094488</v>
      </c>
      <c r="S83" s="261"/>
      <c r="T83" s="721">
        <v>1094488</v>
      </c>
      <c r="U83" s="635" t="s">
        <v>203</v>
      </c>
      <c r="V83" s="635" t="s">
        <v>204</v>
      </c>
      <c r="W83" s="354"/>
    </row>
    <row r="84" spans="1:23" ht="35.450000000000003" hidden="1" customHeight="1" x14ac:dyDescent="0.25">
      <c r="A84" s="257"/>
      <c r="B84" s="258"/>
      <c r="C84" s="259"/>
      <c r="D84" s="349"/>
      <c r="E84" s="350">
        <v>12904350</v>
      </c>
      <c r="F84" s="350">
        <v>12904350</v>
      </c>
      <c r="G84" s="771"/>
      <c r="H84" s="323"/>
      <c r="I84" s="324"/>
      <c r="J84" s="353"/>
      <c r="K84" s="353"/>
      <c r="L84" s="724"/>
      <c r="M84" s="763"/>
      <c r="N84" s="763"/>
      <c r="O84" s="763"/>
      <c r="P84" s="721"/>
      <c r="Q84" s="261"/>
      <c r="R84" s="721"/>
      <c r="S84" s="261"/>
      <c r="T84" s="721"/>
      <c r="U84" s="635"/>
      <c r="V84" s="635"/>
      <c r="W84" s="354"/>
    </row>
    <row r="85" spans="1:23" ht="35.450000000000003" hidden="1" customHeight="1" x14ac:dyDescent="0.25">
      <c r="A85" s="257"/>
      <c r="B85" s="258"/>
      <c r="C85" s="259"/>
      <c r="D85" s="349"/>
      <c r="E85" s="350" t="s">
        <v>209</v>
      </c>
      <c r="F85" s="350" t="s">
        <v>209</v>
      </c>
      <c r="G85" s="771"/>
      <c r="H85" s="323"/>
      <c r="I85" s="324"/>
      <c r="J85" s="353"/>
      <c r="K85" s="353"/>
      <c r="L85" s="724"/>
      <c r="M85" s="763"/>
      <c r="N85" s="763"/>
      <c r="O85" s="763"/>
      <c r="P85" s="721"/>
      <c r="Q85" s="261"/>
      <c r="R85" s="721"/>
      <c r="S85" s="261"/>
      <c r="T85" s="721"/>
      <c r="U85" s="635"/>
      <c r="V85" s="635"/>
      <c r="W85" s="354"/>
    </row>
    <row r="86" spans="1:23" ht="35.450000000000003" hidden="1" customHeight="1" x14ac:dyDescent="0.25">
      <c r="A86" s="257"/>
      <c r="B86" s="258"/>
      <c r="C86" s="259"/>
      <c r="D86" s="349"/>
      <c r="E86" s="350"/>
      <c r="F86" s="350"/>
      <c r="G86" s="771"/>
      <c r="H86" s="323"/>
      <c r="I86" s="324"/>
      <c r="J86" s="353"/>
      <c r="K86" s="353"/>
      <c r="L86" s="724"/>
      <c r="M86" s="763"/>
      <c r="N86" s="763"/>
      <c r="O86" s="763"/>
      <c r="P86" s="721"/>
      <c r="Q86" s="261"/>
      <c r="R86" s="721"/>
      <c r="S86" s="261"/>
      <c r="T86" s="721"/>
      <c r="U86" s="635"/>
      <c r="V86" s="635"/>
      <c r="W86" s="354"/>
    </row>
    <row r="87" spans="1:23" ht="35.450000000000003" hidden="1" customHeight="1" x14ac:dyDescent="0.25">
      <c r="A87" s="257"/>
      <c r="B87" s="258"/>
      <c r="C87" s="259"/>
      <c r="D87" s="349"/>
      <c r="E87" s="350">
        <v>18</v>
      </c>
      <c r="F87" s="350">
        <v>18</v>
      </c>
      <c r="G87" s="771"/>
      <c r="H87" s="355"/>
      <c r="I87" s="324"/>
      <c r="J87" s="353"/>
      <c r="K87" s="353"/>
      <c r="L87" s="724"/>
      <c r="M87" s="763"/>
      <c r="N87" s="763" t="s">
        <v>202</v>
      </c>
      <c r="O87" s="763" t="s">
        <v>237</v>
      </c>
      <c r="P87" s="721">
        <v>147933</v>
      </c>
      <c r="Q87" s="261"/>
      <c r="R87" s="721">
        <v>147933</v>
      </c>
      <c r="S87" s="261"/>
      <c r="T87" s="721">
        <v>147933</v>
      </c>
      <c r="U87" s="635" t="s">
        <v>203</v>
      </c>
      <c r="V87" s="635" t="s">
        <v>204</v>
      </c>
      <c r="W87" s="354"/>
    </row>
    <row r="88" spans="1:23" ht="35.450000000000003" hidden="1" customHeight="1" x14ac:dyDescent="0.25">
      <c r="A88" s="257"/>
      <c r="B88" s="258"/>
      <c r="C88" s="259"/>
      <c r="D88" s="349"/>
      <c r="E88" s="350">
        <v>19356525</v>
      </c>
      <c r="F88" s="350">
        <v>19356525</v>
      </c>
      <c r="G88" s="771"/>
      <c r="H88" s="323"/>
      <c r="I88" s="324"/>
      <c r="J88" s="353"/>
      <c r="K88" s="353"/>
      <c r="L88" s="724"/>
      <c r="M88" s="763"/>
      <c r="N88" s="763"/>
      <c r="O88" s="763"/>
      <c r="P88" s="721"/>
      <c r="Q88" s="261"/>
      <c r="R88" s="721"/>
      <c r="S88" s="261"/>
      <c r="T88" s="721"/>
      <c r="U88" s="635"/>
      <c r="V88" s="635"/>
      <c r="W88" s="354"/>
    </row>
    <row r="89" spans="1:23" ht="35.450000000000003" hidden="1" customHeight="1" x14ac:dyDescent="0.25">
      <c r="A89" s="257"/>
      <c r="B89" s="258"/>
      <c r="C89" s="259"/>
      <c r="D89" s="349"/>
      <c r="E89" s="350" t="s">
        <v>209</v>
      </c>
      <c r="F89" s="350" t="s">
        <v>209</v>
      </c>
      <c r="G89" s="771"/>
      <c r="H89" s="323"/>
      <c r="I89" s="324"/>
      <c r="J89" s="353"/>
      <c r="K89" s="353"/>
      <c r="L89" s="724"/>
      <c r="M89" s="763"/>
      <c r="N89" s="763"/>
      <c r="O89" s="763"/>
      <c r="P89" s="721"/>
      <c r="Q89" s="261"/>
      <c r="R89" s="721"/>
      <c r="S89" s="261"/>
      <c r="T89" s="721"/>
      <c r="U89" s="635"/>
      <c r="V89" s="635"/>
      <c r="W89" s="354"/>
    </row>
    <row r="90" spans="1:23" ht="35.450000000000003" hidden="1" customHeight="1" x14ac:dyDescent="0.25">
      <c r="A90" s="257"/>
      <c r="B90" s="258"/>
      <c r="C90" s="259"/>
      <c r="D90" s="349"/>
      <c r="E90" s="350"/>
      <c r="F90" s="350"/>
      <c r="G90" s="771"/>
      <c r="H90" s="323"/>
      <c r="I90" s="324"/>
      <c r="J90" s="353"/>
      <c r="K90" s="353"/>
      <c r="L90" s="724"/>
      <c r="M90" s="763"/>
      <c r="N90" s="763"/>
      <c r="O90" s="763"/>
      <c r="P90" s="721"/>
      <c r="Q90" s="261"/>
      <c r="R90" s="721"/>
      <c r="S90" s="261"/>
      <c r="T90" s="721"/>
      <c r="U90" s="635"/>
      <c r="V90" s="635"/>
      <c r="W90" s="354"/>
    </row>
    <row r="91" spans="1:23" ht="35.450000000000003" hidden="1" customHeight="1" x14ac:dyDescent="0.25">
      <c r="A91" s="257"/>
      <c r="B91" s="258"/>
      <c r="C91" s="259"/>
      <c r="D91" s="349"/>
      <c r="E91" s="350">
        <v>2</v>
      </c>
      <c r="F91" s="350">
        <v>2</v>
      </c>
      <c r="G91" s="771"/>
      <c r="H91" s="355"/>
      <c r="I91" s="324"/>
      <c r="J91" s="353"/>
      <c r="K91" s="353"/>
      <c r="L91" s="724"/>
      <c r="M91" s="763"/>
      <c r="N91" s="763" t="s">
        <v>202</v>
      </c>
      <c r="O91" s="763" t="s">
        <v>237</v>
      </c>
      <c r="P91" s="721">
        <v>201593</v>
      </c>
      <c r="Q91" s="261"/>
      <c r="R91" s="721">
        <v>201593</v>
      </c>
      <c r="S91" s="261"/>
      <c r="T91" s="721">
        <v>201593</v>
      </c>
      <c r="U91" s="635" t="s">
        <v>203</v>
      </c>
      <c r="V91" s="635" t="s">
        <v>204</v>
      </c>
      <c r="W91" s="354"/>
    </row>
    <row r="92" spans="1:23" ht="35.450000000000003" hidden="1" customHeight="1" x14ac:dyDescent="0.25">
      <c r="A92" s="257"/>
      <c r="B92" s="258"/>
      <c r="C92" s="259"/>
      <c r="D92" s="349"/>
      <c r="E92" s="350">
        <v>2150725</v>
      </c>
      <c r="F92" s="350">
        <v>2150725</v>
      </c>
      <c r="G92" s="771"/>
      <c r="H92" s="323"/>
      <c r="I92" s="324"/>
      <c r="J92" s="353"/>
      <c r="K92" s="353"/>
      <c r="L92" s="724"/>
      <c r="M92" s="763"/>
      <c r="N92" s="763"/>
      <c r="O92" s="763"/>
      <c r="P92" s="721"/>
      <c r="Q92" s="261"/>
      <c r="R92" s="721"/>
      <c r="S92" s="261"/>
      <c r="T92" s="721"/>
      <c r="U92" s="635"/>
      <c r="V92" s="635"/>
      <c r="W92" s="354"/>
    </row>
    <row r="93" spans="1:23" ht="35.450000000000003" hidden="1" customHeight="1" x14ac:dyDescent="0.25">
      <c r="A93" s="257"/>
      <c r="B93" s="258"/>
      <c r="C93" s="259"/>
      <c r="D93" s="349"/>
      <c r="E93" s="350" t="s">
        <v>209</v>
      </c>
      <c r="F93" s="350" t="s">
        <v>209</v>
      </c>
      <c r="G93" s="771"/>
      <c r="H93" s="323"/>
      <c r="I93" s="324"/>
      <c r="J93" s="353"/>
      <c r="K93" s="353"/>
      <c r="L93" s="724"/>
      <c r="M93" s="763"/>
      <c r="N93" s="763"/>
      <c r="O93" s="763"/>
      <c r="P93" s="721"/>
      <c r="Q93" s="261"/>
      <c r="R93" s="721"/>
      <c r="S93" s="261"/>
      <c r="T93" s="721"/>
      <c r="U93" s="635"/>
      <c r="V93" s="635"/>
      <c r="W93" s="354"/>
    </row>
    <row r="94" spans="1:23" ht="35.450000000000003" hidden="1" customHeight="1" x14ac:dyDescent="0.25">
      <c r="A94" s="257"/>
      <c r="B94" s="258"/>
      <c r="C94" s="259"/>
      <c r="D94" s="349"/>
      <c r="E94" s="350"/>
      <c r="F94" s="350"/>
      <c r="G94" s="771"/>
      <c r="H94" s="323"/>
      <c r="I94" s="324"/>
      <c r="J94" s="353"/>
      <c r="K94" s="353"/>
      <c r="L94" s="724"/>
      <c r="M94" s="763"/>
      <c r="N94" s="763"/>
      <c r="O94" s="763"/>
      <c r="P94" s="721"/>
      <c r="Q94" s="261"/>
      <c r="R94" s="721"/>
      <c r="S94" s="261"/>
      <c r="T94" s="721"/>
      <c r="U94" s="635"/>
      <c r="V94" s="635"/>
      <c r="W94" s="354"/>
    </row>
    <row r="95" spans="1:23" ht="35.450000000000003" hidden="1" customHeight="1" x14ac:dyDescent="0.25">
      <c r="A95" s="257"/>
      <c r="B95" s="258"/>
      <c r="C95" s="259"/>
      <c r="D95" s="349"/>
      <c r="E95" s="350">
        <v>31</v>
      </c>
      <c r="F95" s="350">
        <v>31</v>
      </c>
      <c r="G95" s="771"/>
      <c r="H95" s="355"/>
      <c r="I95" s="324"/>
      <c r="J95" s="353"/>
      <c r="K95" s="353"/>
      <c r="L95" s="724"/>
      <c r="M95" s="763"/>
      <c r="N95" s="763" t="s">
        <v>202</v>
      </c>
      <c r="O95" s="763" t="s">
        <v>237</v>
      </c>
      <c r="P95" s="721">
        <v>479830</v>
      </c>
      <c r="Q95" s="261"/>
      <c r="R95" s="721">
        <v>479830</v>
      </c>
      <c r="S95" s="261"/>
      <c r="T95" s="721">
        <v>479830</v>
      </c>
      <c r="U95" s="635" t="s">
        <v>203</v>
      </c>
      <c r="V95" s="635" t="s">
        <v>204</v>
      </c>
      <c r="W95" s="354"/>
    </row>
    <row r="96" spans="1:23" ht="35.450000000000003" hidden="1" customHeight="1" x14ac:dyDescent="0.25">
      <c r="A96" s="257"/>
      <c r="B96" s="258"/>
      <c r="C96" s="259"/>
      <c r="D96" s="349"/>
      <c r="E96" s="350">
        <v>33336237</v>
      </c>
      <c r="F96" s="350">
        <v>33336237</v>
      </c>
      <c r="G96" s="771"/>
      <c r="H96" s="323"/>
      <c r="I96" s="324"/>
      <c r="J96" s="353"/>
      <c r="K96" s="353"/>
      <c r="L96" s="724"/>
      <c r="M96" s="763"/>
      <c r="N96" s="763"/>
      <c r="O96" s="763"/>
      <c r="P96" s="721"/>
      <c r="Q96" s="261"/>
      <c r="R96" s="721"/>
      <c r="S96" s="261"/>
      <c r="T96" s="721"/>
      <c r="U96" s="635"/>
      <c r="V96" s="635"/>
      <c r="W96" s="354"/>
    </row>
    <row r="97" spans="1:23" ht="35.450000000000003" hidden="1" customHeight="1" x14ac:dyDescent="0.25">
      <c r="A97" s="257"/>
      <c r="B97" s="258"/>
      <c r="C97" s="259"/>
      <c r="D97" s="349"/>
      <c r="E97" s="350" t="s">
        <v>209</v>
      </c>
      <c r="F97" s="350" t="s">
        <v>209</v>
      </c>
      <c r="G97" s="771"/>
      <c r="H97" s="323"/>
      <c r="I97" s="324"/>
      <c r="J97" s="353"/>
      <c r="K97" s="353"/>
      <c r="L97" s="724"/>
      <c r="M97" s="763"/>
      <c r="N97" s="763"/>
      <c r="O97" s="763"/>
      <c r="P97" s="721"/>
      <c r="Q97" s="261"/>
      <c r="R97" s="721"/>
      <c r="S97" s="261"/>
      <c r="T97" s="721"/>
      <c r="U97" s="635"/>
      <c r="V97" s="635"/>
      <c r="W97" s="354"/>
    </row>
    <row r="98" spans="1:23" ht="35.450000000000003" hidden="1" customHeight="1" x14ac:dyDescent="0.25">
      <c r="A98" s="257"/>
      <c r="B98" s="258"/>
      <c r="C98" s="259"/>
      <c r="D98" s="349"/>
      <c r="E98" s="350"/>
      <c r="F98" s="350"/>
      <c r="G98" s="771"/>
      <c r="H98" s="323"/>
      <c r="I98" s="324"/>
      <c r="J98" s="353"/>
      <c r="K98" s="353"/>
      <c r="L98" s="724"/>
      <c r="M98" s="763"/>
      <c r="N98" s="763"/>
      <c r="O98" s="763"/>
      <c r="P98" s="721"/>
      <c r="Q98" s="261"/>
      <c r="R98" s="721"/>
      <c r="S98" s="261"/>
      <c r="T98" s="721"/>
      <c r="U98" s="635"/>
      <c r="V98" s="635"/>
      <c r="W98" s="354"/>
    </row>
    <row r="99" spans="1:23" ht="35.450000000000003" hidden="1" customHeight="1" x14ac:dyDescent="0.25">
      <c r="A99" s="257"/>
      <c r="B99" s="258"/>
      <c r="C99" s="259"/>
      <c r="D99" s="349"/>
      <c r="E99" s="350">
        <v>1</v>
      </c>
      <c r="F99" s="350">
        <v>1</v>
      </c>
      <c r="G99" s="771"/>
      <c r="H99" s="355"/>
      <c r="I99" s="324"/>
      <c r="J99" s="353"/>
      <c r="K99" s="353"/>
      <c r="L99" s="724"/>
      <c r="M99" s="763"/>
      <c r="N99" s="763" t="s">
        <v>202</v>
      </c>
      <c r="O99" s="763" t="s">
        <v>237</v>
      </c>
      <c r="P99" s="721">
        <v>409257</v>
      </c>
      <c r="Q99" s="261"/>
      <c r="R99" s="721">
        <v>409257</v>
      </c>
      <c r="S99" s="261"/>
      <c r="T99" s="721">
        <v>409257</v>
      </c>
      <c r="U99" s="635" t="s">
        <v>203</v>
      </c>
      <c r="V99" s="635" t="s">
        <v>204</v>
      </c>
      <c r="W99" s="354"/>
    </row>
    <row r="100" spans="1:23" ht="35.450000000000003" hidden="1" customHeight="1" x14ac:dyDescent="0.25">
      <c r="A100" s="257"/>
      <c r="B100" s="258"/>
      <c r="C100" s="259"/>
      <c r="D100" s="349"/>
      <c r="E100" s="350">
        <v>1075362</v>
      </c>
      <c r="F100" s="350">
        <v>1075362</v>
      </c>
      <c r="G100" s="771"/>
      <c r="H100" s="323"/>
      <c r="I100" s="324"/>
      <c r="J100" s="353"/>
      <c r="K100" s="353"/>
      <c r="L100" s="724"/>
      <c r="M100" s="763"/>
      <c r="N100" s="763"/>
      <c r="O100" s="763"/>
      <c r="P100" s="721"/>
      <c r="Q100" s="261"/>
      <c r="R100" s="721"/>
      <c r="S100" s="261"/>
      <c r="T100" s="721"/>
      <c r="U100" s="635"/>
      <c r="V100" s="635"/>
      <c r="W100" s="354"/>
    </row>
    <row r="101" spans="1:23" ht="35.450000000000003" hidden="1" customHeight="1" x14ac:dyDescent="0.25">
      <c r="A101" s="257"/>
      <c r="B101" s="258"/>
      <c r="C101" s="259"/>
      <c r="D101" s="349"/>
      <c r="E101" s="350" t="s">
        <v>209</v>
      </c>
      <c r="F101" s="350" t="s">
        <v>209</v>
      </c>
      <c r="G101" s="771"/>
      <c r="H101" s="323"/>
      <c r="I101" s="324"/>
      <c r="J101" s="353"/>
      <c r="K101" s="353"/>
      <c r="L101" s="724"/>
      <c r="M101" s="763"/>
      <c r="N101" s="763"/>
      <c r="O101" s="763"/>
      <c r="P101" s="721"/>
      <c r="Q101" s="261"/>
      <c r="R101" s="721"/>
      <c r="S101" s="261"/>
      <c r="T101" s="721"/>
      <c r="U101" s="635"/>
      <c r="V101" s="635"/>
      <c r="W101" s="354"/>
    </row>
    <row r="102" spans="1:23" ht="35.450000000000003" hidden="1" customHeight="1" x14ac:dyDescent="0.25">
      <c r="A102" s="257"/>
      <c r="B102" s="258"/>
      <c r="C102" s="259"/>
      <c r="D102" s="349"/>
      <c r="E102" s="350"/>
      <c r="F102" s="350"/>
      <c r="G102" s="771"/>
      <c r="H102" s="323"/>
      <c r="I102" s="324"/>
      <c r="J102" s="353"/>
      <c r="K102" s="353"/>
      <c r="L102" s="724"/>
      <c r="M102" s="763"/>
      <c r="N102" s="763"/>
      <c r="O102" s="763"/>
      <c r="P102" s="721"/>
      <c r="Q102" s="261"/>
      <c r="R102" s="721"/>
      <c r="S102" s="261"/>
      <c r="T102" s="721"/>
      <c r="U102" s="635"/>
      <c r="V102" s="635"/>
      <c r="W102" s="354"/>
    </row>
    <row r="103" spans="1:23" ht="35.450000000000003" hidden="1" customHeight="1" x14ac:dyDescent="0.25">
      <c r="A103" s="257"/>
      <c r="B103" s="258"/>
      <c r="C103" s="259"/>
      <c r="D103" s="349"/>
      <c r="E103" s="350">
        <v>6</v>
      </c>
      <c r="F103" s="350">
        <v>6</v>
      </c>
      <c r="G103" s="771"/>
      <c r="H103" s="355"/>
      <c r="I103" s="324"/>
      <c r="J103" s="353"/>
      <c r="K103" s="353"/>
      <c r="L103" s="724"/>
      <c r="M103" s="763"/>
      <c r="N103" s="763" t="s">
        <v>202</v>
      </c>
      <c r="O103" s="763" t="s">
        <v>237</v>
      </c>
      <c r="P103" s="721">
        <v>400686</v>
      </c>
      <c r="Q103" s="261"/>
      <c r="R103" s="721">
        <v>400686</v>
      </c>
      <c r="S103" s="261"/>
      <c r="T103" s="721">
        <v>400686</v>
      </c>
      <c r="U103" s="635" t="s">
        <v>203</v>
      </c>
      <c r="V103" s="635" t="s">
        <v>204</v>
      </c>
      <c r="W103" s="354"/>
    </row>
    <row r="104" spans="1:23" ht="35.450000000000003" hidden="1" customHeight="1" x14ac:dyDescent="0.25">
      <c r="A104" s="257"/>
      <c r="B104" s="258"/>
      <c r="C104" s="259"/>
      <c r="D104" s="349"/>
      <c r="E104" s="350">
        <v>6452175</v>
      </c>
      <c r="F104" s="350">
        <v>6452175</v>
      </c>
      <c r="G104" s="771"/>
      <c r="H104" s="323"/>
      <c r="I104" s="324"/>
      <c r="J104" s="353"/>
      <c r="K104" s="353"/>
      <c r="L104" s="724"/>
      <c r="M104" s="763"/>
      <c r="N104" s="763"/>
      <c r="O104" s="763"/>
      <c r="P104" s="721"/>
      <c r="Q104" s="261"/>
      <c r="R104" s="721"/>
      <c r="S104" s="261"/>
      <c r="T104" s="721"/>
      <c r="U104" s="635"/>
      <c r="V104" s="635"/>
      <c r="W104" s="354"/>
    </row>
    <row r="105" spans="1:23" ht="35.450000000000003" hidden="1" customHeight="1" x14ac:dyDescent="0.25">
      <c r="A105" s="257"/>
      <c r="B105" s="258"/>
      <c r="C105" s="259"/>
      <c r="D105" s="349"/>
      <c r="E105" s="350" t="s">
        <v>209</v>
      </c>
      <c r="F105" s="350" t="s">
        <v>209</v>
      </c>
      <c r="G105" s="771"/>
      <c r="H105" s="323"/>
      <c r="I105" s="324"/>
      <c r="J105" s="353"/>
      <c r="K105" s="353"/>
      <c r="L105" s="724"/>
      <c r="M105" s="763"/>
      <c r="N105" s="763"/>
      <c r="O105" s="763"/>
      <c r="P105" s="721"/>
      <c r="Q105" s="261"/>
      <c r="R105" s="721"/>
      <c r="S105" s="261"/>
      <c r="T105" s="721"/>
      <c r="U105" s="635"/>
      <c r="V105" s="635"/>
      <c r="W105" s="354"/>
    </row>
    <row r="106" spans="1:23" ht="35.450000000000003" hidden="1" customHeight="1" x14ac:dyDescent="0.25">
      <c r="A106" s="257"/>
      <c r="B106" s="258"/>
      <c r="C106" s="259"/>
      <c r="D106" s="349"/>
      <c r="E106" s="350"/>
      <c r="F106" s="350"/>
      <c r="G106" s="771"/>
      <c r="H106" s="323"/>
      <c r="I106" s="324"/>
      <c r="J106" s="353"/>
      <c r="K106" s="353"/>
      <c r="L106" s="724"/>
      <c r="M106" s="763"/>
      <c r="N106" s="763"/>
      <c r="O106" s="763"/>
      <c r="P106" s="721"/>
      <c r="Q106" s="261"/>
      <c r="R106" s="721"/>
      <c r="S106" s="261"/>
      <c r="T106" s="721"/>
      <c r="U106" s="635"/>
      <c r="V106" s="635"/>
      <c r="W106" s="354"/>
    </row>
    <row r="107" spans="1:23" ht="35.450000000000003" hidden="1" customHeight="1" x14ac:dyDescent="0.25">
      <c r="A107" s="257"/>
      <c r="B107" s="258"/>
      <c r="C107" s="259"/>
      <c r="D107" s="349"/>
      <c r="E107" s="350">
        <v>7</v>
      </c>
      <c r="F107" s="350">
        <v>7</v>
      </c>
      <c r="G107" s="771"/>
      <c r="H107" s="355"/>
      <c r="I107" s="324"/>
      <c r="J107" s="353"/>
      <c r="K107" s="353"/>
      <c r="L107" s="724"/>
      <c r="M107" s="763"/>
      <c r="N107" s="763" t="s">
        <v>202</v>
      </c>
      <c r="O107" s="763" t="s">
        <v>237</v>
      </c>
      <c r="P107" s="721">
        <v>98209</v>
      </c>
      <c r="Q107" s="261"/>
      <c r="R107" s="721">
        <v>98209</v>
      </c>
      <c r="S107" s="261"/>
      <c r="T107" s="721">
        <v>98209</v>
      </c>
      <c r="U107" s="635" t="s">
        <v>203</v>
      </c>
      <c r="V107" s="635" t="s">
        <v>204</v>
      </c>
      <c r="W107" s="354"/>
    </row>
    <row r="108" spans="1:23" ht="35.450000000000003" hidden="1" customHeight="1" x14ac:dyDescent="0.25">
      <c r="A108" s="257"/>
      <c r="B108" s="258"/>
      <c r="C108" s="259"/>
      <c r="D108" s="349"/>
      <c r="E108" s="350">
        <v>7527537</v>
      </c>
      <c r="F108" s="350">
        <v>7527537</v>
      </c>
      <c r="G108" s="771"/>
      <c r="H108" s="323"/>
      <c r="I108" s="324"/>
      <c r="J108" s="353"/>
      <c r="K108" s="353"/>
      <c r="L108" s="724"/>
      <c r="M108" s="763"/>
      <c r="N108" s="763"/>
      <c r="O108" s="763"/>
      <c r="P108" s="721"/>
      <c r="Q108" s="261"/>
      <c r="R108" s="721"/>
      <c r="S108" s="261"/>
      <c r="T108" s="721"/>
      <c r="U108" s="635"/>
      <c r="V108" s="635"/>
      <c r="W108" s="354"/>
    </row>
    <row r="109" spans="1:23" ht="35.450000000000003" hidden="1" customHeight="1" x14ac:dyDescent="0.25">
      <c r="A109" s="257"/>
      <c r="B109" s="258"/>
      <c r="C109" s="259"/>
      <c r="D109" s="349"/>
      <c r="E109" s="350" t="s">
        <v>209</v>
      </c>
      <c r="F109" s="350" t="s">
        <v>209</v>
      </c>
      <c r="G109" s="771"/>
      <c r="H109" s="323"/>
      <c r="I109" s="324"/>
      <c r="J109" s="353"/>
      <c r="K109" s="353"/>
      <c r="L109" s="724"/>
      <c r="M109" s="763"/>
      <c r="N109" s="763"/>
      <c r="O109" s="763"/>
      <c r="P109" s="721"/>
      <c r="Q109" s="261"/>
      <c r="R109" s="721"/>
      <c r="S109" s="261"/>
      <c r="T109" s="721"/>
      <c r="U109" s="635"/>
      <c r="V109" s="635"/>
      <c r="W109" s="354"/>
    </row>
    <row r="110" spans="1:23" ht="35.450000000000003" hidden="1" customHeight="1" x14ac:dyDescent="0.25">
      <c r="A110" s="257"/>
      <c r="B110" s="258"/>
      <c r="C110" s="259"/>
      <c r="D110" s="349"/>
      <c r="E110" s="350"/>
      <c r="F110" s="350"/>
      <c r="G110" s="771"/>
      <c r="H110" s="323"/>
      <c r="I110" s="324"/>
      <c r="J110" s="353"/>
      <c r="K110" s="353"/>
      <c r="L110" s="724"/>
      <c r="M110" s="763"/>
      <c r="N110" s="763"/>
      <c r="O110" s="763"/>
      <c r="P110" s="721"/>
      <c r="Q110" s="261"/>
      <c r="R110" s="721"/>
      <c r="S110" s="261"/>
      <c r="T110" s="721"/>
      <c r="U110" s="635"/>
      <c r="V110" s="635"/>
      <c r="W110" s="354"/>
    </row>
    <row r="111" spans="1:23" ht="35.450000000000003" hidden="1" customHeight="1" x14ac:dyDescent="0.25">
      <c r="A111" s="257"/>
      <c r="B111" s="258"/>
      <c r="C111" s="259"/>
      <c r="D111" s="349"/>
      <c r="E111" s="350">
        <v>0</v>
      </c>
      <c r="F111" s="350">
        <v>0</v>
      </c>
      <c r="G111" s="771"/>
      <c r="H111" s="355"/>
      <c r="I111" s="324"/>
      <c r="J111" s="353"/>
      <c r="K111" s="353"/>
      <c r="L111" s="724"/>
      <c r="M111" s="763"/>
      <c r="N111" s="763" t="s">
        <v>202</v>
      </c>
      <c r="O111" s="763" t="s">
        <v>237</v>
      </c>
      <c r="P111" s="721">
        <v>7541352</v>
      </c>
      <c r="Q111" s="261"/>
      <c r="R111" s="721">
        <v>7541352</v>
      </c>
      <c r="S111" s="261"/>
      <c r="T111" s="721">
        <v>7541353</v>
      </c>
      <c r="U111" s="635" t="s">
        <v>203</v>
      </c>
      <c r="V111" s="635" t="s">
        <v>204</v>
      </c>
      <c r="W111" s="354"/>
    </row>
    <row r="112" spans="1:23" ht="35.450000000000003" hidden="1" customHeight="1" x14ac:dyDescent="0.25">
      <c r="A112" s="257"/>
      <c r="B112" s="258"/>
      <c r="C112" s="259"/>
      <c r="D112" s="349"/>
      <c r="E112" s="350">
        <v>5193333</v>
      </c>
      <c r="F112" s="350">
        <v>5193333</v>
      </c>
      <c r="G112" s="771"/>
      <c r="H112" s="323"/>
      <c r="I112" s="324"/>
      <c r="J112" s="353"/>
      <c r="K112" s="353"/>
      <c r="L112" s="724"/>
      <c r="M112" s="763"/>
      <c r="N112" s="763"/>
      <c r="O112" s="763"/>
      <c r="P112" s="721"/>
      <c r="Q112" s="261"/>
      <c r="R112" s="721"/>
      <c r="S112" s="261"/>
      <c r="T112" s="721"/>
      <c r="U112" s="635"/>
      <c r="V112" s="635"/>
      <c r="W112" s="354"/>
    </row>
    <row r="113" spans="1:23" ht="35.450000000000003" hidden="1" customHeight="1" x14ac:dyDescent="0.25">
      <c r="A113" s="257"/>
      <c r="B113" s="258"/>
      <c r="C113" s="259"/>
      <c r="D113" s="349"/>
      <c r="E113" s="350"/>
      <c r="F113" s="350"/>
      <c r="G113" s="771"/>
      <c r="H113" s="323"/>
      <c r="I113" s="324"/>
      <c r="J113" s="353"/>
      <c r="K113" s="353"/>
      <c r="L113" s="724"/>
      <c r="M113" s="763"/>
      <c r="N113" s="763"/>
      <c r="O113" s="763"/>
      <c r="P113" s="721"/>
      <c r="Q113" s="261"/>
      <c r="R113" s="721"/>
      <c r="S113" s="261"/>
      <c r="T113" s="721"/>
      <c r="U113" s="635"/>
      <c r="V113" s="635"/>
      <c r="W113" s="354"/>
    </row>
    <row r="114" spans="1:23" ht="35.450000000000003" hidden="1" customHeight="1" x14ac:dyDescent="0.25">
      <c r="A114" s="257"/>
      <c r="B114" s="258"/>
      <c r="C114" s="259"/>
      <c r="D114" s="349"/>
      <c r="E114" s="350"/>
      <c r="F114" s="350"/>
      <c r="G114" s="771"/>
      <c r="H114" s="323"/>
      <c r="I114" s="324"/>
      <c r="J114" s="353"/>
      <c r="K114" s="353"/>
      <c r="L114" s="724"/>
      <c r="M114" s="763"/>
      <c r="N114" s="763"/>
      <c r="O114" s="763"/>
      <c r="P114" s="721"/>
      <c r="Q114" s="261"/>
      <c r="R114" s="721"/>
      <c r="S114" s="261"/>
      <c r="T114" s="721"/>
      <c r="U114" s="635"/>
      <c r="V114" s="635"/>
      <c r="W114" s="354"/>
    </row>
    <row r="115" spans="1:23" ht="35.450000000000003" hidden="1" customHeight="1" x14ac:dyDescent="0.25">
      <c r="A115" s="257"/>
      <c r="B115" s="258"/>
      <c r="C115" s="259"/>
      <c r="D115" s="349"/>
      <c r="E115" s="350">
        <v>2853</v>
      </c>
      <c r="F115" s="350">
        <v>2570</v>
      </c>
      <c r="G115" s="780"/>
      <c r="H115" s="780"/>
      <c r="I115" s="324"/>
      <c r="J115" s="353"/>
      <c r="K115" s="353"/>
      <c r="L115" s="356"/>
      <c r="M115" s="356"/>
      <c r="N115" s="357"/>
      <c r="O115" s="357"/>
      <c r="P115" s="263"/>
      <c r="Q115" s="261"/>
      <c r="R115" s="263"/>
      <c r="S115" s="261"/>
      <c r="T115" s="263"/>
      <c r="U115" s="255"/>
      <c r="V115" s="255"/>
      <c r="W115" s="354"/>
    </row>
    <row r="116" spans="1:23" ht="35.450000000000003" hidden="1" customHeight="1" x14ac:dyDescent="0.25">
      <c r="A116" s="257"/>
      <c r="B116" s="258"/>
      <c r="C116" s="259"/>
      <c r="D116" s="349"/>
      <c r="E116" s="350">
        <v>3858255613</v>
      </c>
      <c r="F116" s="350">
        <v>1417139947</v>
      </c>
      <c r="G116" s="774"/>
      <c r="H116" s="774"/>
      <c r="I116" s="358"/>
      <c r="J116" s="359"/>
      <c r="K116" s="359"/>
      <c r="L116" s="360"/>
      <c r="M116" s="360"/>
      <c r="N116" s="361"/>
      <c r="O116" s="361"/>
      <c r="P116" s="264"/>
      <c r="Q116" s="265"/>
      <c r="R116" s="264"/>
      <c r="S116" s="265"/>
      <c r="T116" s="264"/>
      <c r="U116" s="256"/>
      <c r="V116" s="256"/>
      <c r="W116" s="362"/>
    </row>
    <row r="117" spans="1:23" ht="35.450000000000003" customHeight="1" x14ac:dyDescent="0.25">
      <c r="A117" s="729">
        <v>10</v>
      </c>
      <c r="B117" s="760" t="s">
        <v>210</v>
      </c>
      <c r="C117" s="761" t="s">
        <v>207</v>
      </c>
      <c r="D117" s="205" t="s">
        <v>201</v>
      </c>
      <c r="E117" s="347">
        <v>1</v>
      </c>
      <c r="F117" s="347">
        <v>0</v>
      </c>
      <c r="G117" s="347">
        <v>0</v>
      </c>
      <c r="H117" s="331"/>
      <c r="I117" s="332"/>
      <c r="J117" s="343">
        <v>0</v>
      </c>
      <c r="K117" s="343">
        <v>0</v>
      </c>
      <c r="L117" s="723"/>
      <c r="M117" s="723"/>
      <c r="N117" s="762"/>
      <c r="O117" s="723" t="s">
        <v>122</v>
      </c>
      <c r="P117" s="765" t="s">
        <v>122</v>
      </c>
      <c r="Q117" s="765" t="s">
        <v>122</v>
      </c>
      <c r="R117" s="659" t="s">
        <v>202</v>
      </c>
      <c r="S117" s="720">
        <v>7541345</v>
      </c>
      <c r="T117" s="720"/>
      <c r="U117" s="659" t="s">
        <v>203</v>
      </c>
      <c r="V117" s="659" t="s">
        <v>204</v>
      </c>
      <c r="W117" s="779">
        <v>7541345</v>
      </c>
    </row>
    <row r="118" spans="1:23" ht="35.450000000000003" customHeight="1" x14ac:dyDescent="0.25">
      <c r="A118" s="729"/>
      <c r="B118" s="731"/>
      <c r="C118" s="733"/>
      <c r="D118" s="262" t="s">
        <v>205</v>
      </c>
      <c r="E118" s="344">
        <v>238858333</v>
      </c>
      <c r="F118" s="344">
        <v>0</v>
      </c>
      <c r="G118" s="344">
        <v>0</v>
      </c>
      <c r="H118" s="323"/>
      <c r="I118" s="324"/>
      <c r="J118" s="325">
        <v>0</v>
      </c>
      <c r="K118" s="325">
        <v>0</v>
      </c>
      <c r="L118" s="724"/>
      <c r="M118" s="724"/>
      <c r="N118" s="763"/>
      <c r="O118" s="724"/>
      <c r="P118" s="766"/>
      <c r="Q118" s="766"/>
      <c r="R118" s="635"/>
      <c r="S118" s="721"/>
      <c r="T118" s="721"/>
      <c r="U118" s="635"/>
      <c r="V118" s="635"/>
      <c r="W118" s="776"/>
    </row>
    <row r="119" spans="1:23" ht="35.450000000000003" customHeight="1" x14ac:dyDescent="0.25">
      <c r="A119" s="729"/>
      <c r="B119" s="731"/>
      <c r="C119" s="733"/>
      <c r="D119" s="262" t="s">
        <v>36</v>
      </c>
      <c r="E119" s="326">
        <v>0</v>
      </c>
      <c r="F119" s="326">
        <v>0</v>
      </c>
      <c r="G119" s="326">
        <v>0</v>
      </c>
      <c r="H119" s="323"/>
      <c r="I119" s="324"/>
      <c r="J119" s="326"/>
      <c r="K119" s="326"/>
      <c r="L119" s="724"/>
      <c r="M119" s="724"/>
      <c r="N119" s="763"/>
      <c r="O119" s="724"/>
      <c r="P119" s="766"/>
      <c r="Q119" s="766"/>
      <c r="R119" s="635"/>
      <c r="S119" s="721"/>
      <c r="T119" s="721"/>
      <c r="U119" s="635"/>
      <c r="V119" s="635"/>
      <c r="W119" s="776"/>
    </row>
    <row r="120" spans="1:23" ht="35.450000000000003" customHeight="1" thickBot="1" x14ac:dyDescent="0.3">
      <c r="A120" s="729"/>
      <c r="B120" s="732"/>
      <c r="C120" s="734"/>
      <c r="D120" s="207" t="s">
        <v>37</v>
      </c>
      <c r="E120" s="363">
        <v>0</v>
      </c>
      <c r="F120" s="364">
        <v>2100000</v>
      </c>
      <c r="G120" s="364">
        <v>2100000</v>
      </c>
      <c r="H120" s="329"/>
      <c r="I120" s="330"/>
      <c r="J120" s="345">
        <v>2100000</v>
      </c>
      <c r="K120" s="345">
        <v>2100000</v>
      </c>
      <c r="L120" s="725"/>
      <c r="M120" s="725"/>
      <c r="N120" s="764"/>
      <c r="O120" s="725"/>
      <c r="P120" s="767"/>
      <c r="Q120" s="767"/>
      <c r="R120" s="636"/>
      <c r="S120" s="722"/>
      <c r="T120" s="722"/>
      <c r="U120" s="636"/>
      <c r="V120" s="636"/>
      <c r="W120" s="777"/>
    </row>
    <row r="121" spans="1:23" ht="35.450000000000003" customHeight="1" x14ac:dyDescent="0.25">
      <c r="A121" s="729">
        <v>11</v>
      </c>
      <c r="B121" s="768" t="s">
        <v>166</v>
      </c>
      <c r="C121" s="761" t="s">
        <v>207</v>
      </c>
      <c r="D121" s="205" t="s">
        <v>201</v>
      </c>
      <c r="E121" s="340">
        <v>100</v>
      </c>
      <c r="F121" s="340">
        <v>0</v>
      </c>
      <c r="G121" s="340">
        <v>0</v>
      </c>
      <c r="H121" s="331"/>
      <c r="I121" s="332"/>
      <c r="J121" s="333">
        <v>0</v>
      </c>
      <c r="K121" s="333">
        <v>0</v>
      </c>
      <c r="L121" s="717"/>
      <c r="M121" s="717"/>
      <c r="N121" s="717"/>
      <c r="O121" s="723" t="s">
        <v>122</v>
      </c>
      <c r="P121" s="765" t="s">
        <v>122</v>
      </c>
      <c r="Q121" s="765" t="s">
        <v>122</v>
      </c>
      <c r="R121" s="659" t="s">
        <v>202</v>
      </c>
      <c r="S121" s="720">
        <v>7541345</v>
      </c>
      <c r="T121" s="720"/>
      <c r="U121" s="659"/>
      <c r="V121" s="659"/>
      <c r="W121" s="779">
        <v>7541345</v>
      </c>
    </row>
    <row r="122" spans="1:23" ht="35.450000000000003" customHeight="1" x14ac:dyDescent="0.25">
      <c r="A122" s="729"/>
      <c r="B122" s="769"/>
      <c r="C122" s="733"/>
      <c r="D122" s="262" t="s">
        <v>205</v>
      </c>
      <c r="E122" s="365">
        <v>94500000</v>
      </c>
      <c r="F122" s="336">
        <v>0</v>
      </c>
      <c r="G122" s="336">
        <v>0</v>
      </c>
      <c r="H122" s="323"/>
      <c r="I122" s="324"/>
      <c r="J122" s="325">
        <v>0</v>
      </c>
      <c r="K122" s="325">
        <v>0</v>
      </c>
      <c r="L122" s="718"/>
      <c r="M122" s="718"/>
      <c r="N122" s="718"/>
      <c r="O122" s="724"/>
      <c r="P122" s="766"/>
      <c r="Q122" s="766"/>
      <c r="R122" s="635"/>
      <c r="S122" s="721"/>
      <c r="T122" s="721"/>
      <c r="U122" s="635"/>
      <c r="V122" s="635"/>
      <c r="W122" s="776"/>
    </row>
    <row r="123" spans="1:23" ht="35.450000000000003" customHeight="1" x14ac:dyDescent="0.25">
      <c r="A123" s="729"/>
      <c r="B123" s="769"/>
      <c r="C123" s="733"/>
      <c r="D123" s="262" t="s">
        <v>36</v>
      </c>
      <c r="E123" s="326">
        <v>0</v>
      </c>
      <c r="F123" s="326">
        <v>0</v>
      </c>
      <c r="G123" s="326">
        <v>0</v>
      </c>
      <c r="H123" s="323"/>
      <c r="I123" s="324"/>
      <c r="J123" s="326"/>
      <c r="K123" s="326"/>
      <c r="L123" s="718"/>
      <c r="M123" s="718"/>
      <c r="N123" s="718"/>
      <c r="O123" s="724"/>
      <c r="P123" s="766"/>
      <c r="Q123" s="766"/>
      <c r="R123" s="635"/>
      <c r="S123" s="721"/>
      <c r="T123" s="721"/>
      <c r="U123" s="635"/>
      <c r="V123" s="635"/>
      <c r="W123" s="776"/>
    </row>
    <row r="124" spans="1:23" ht="35.450000000000003" customHeight="1" thickBot="1" x14ac:dyDescent="0.3">
      <c r="A124" s="729"/>
      <c r="B124" s="770"/>
      <c r="C124" s="734"/>
      <c r="D124" s="207" t="s">
        <v>37</v>
      </c>
      <c r="E124" s="338">
        <v>0</v>
      </c>
      <c r="F124" s="338">
        <v>0</v>
      </c>
      <c r="G124" s="338">
        <v>0</v>
      </c>
      <c r="H124" s="329"/>
      <c r="I124" s="330"/>
      <c r="J124" s="345">
        <v>0</v>
      </c>
      <c r="K124" s="345">
        <v>0</v>
      </c>
      <c r="L124" s="719"/>
      <c r="M124" s="719"/>
      <c r="N124" s="719"/>
      <c r="O124" s="725"/>
      <c r="P124" s="767"/>
      <c r="Q124" s="767"/>
      <c r="R124" s="636"/>
      <c r="S124" s="722"/>
      <c r="T124" s="722"/>
      <c r="U124" s="636"/>
      <c r="V124" s="636"/>
      <c r="W124" s="777"/>
    </row>
    <row r="125" spans="1:23" ht="35.450000000000003" customHeight="1" x14ac:dyDescent="0.25">
      <c r="A125" s="729">
        <v>12</v>
      </c>
      <c r="B125" s="768" t="s">
        <v>167</v>
      </c>
      <c r="C125" s="761" t="s">
        <v>211</v>
      </c>
      <c r="D125" s="205" t="s">
        <v>201</v>
      </c>
      <c r="E125" s="334">
        <v>1</v>
      </c>
      <c r="F125" s="334">
        <v>1</v>
      </c>
      <c r="G125" s="334">
        <v>1</v>
      </c>
      <c r="H125" s="331"/>
      <c r="I125" s="332"/>
      <c r="J125" s="366">
        <v>1</v>
      </c>
      <c r="K125" s="366">
        <v>1</v>
      </c>
      <c r="L125" s="723"/>
      <c r="M125" s="762"/>
      <c r="N125" s="762"/>
      <c r="O125" s="723" t="s">
        <v>122</v>
      </c>
      <c r="P125" s="765" t="s">
        <v>122</v>
      </c>
      <c r="Q125" s="765" t="s">
        <v>122</v>
      </c>
      <c r="R125" s="659" t="s">
        <v>202</v>
      </c>
      <c r="S125" s="720">
        <v>851299</v>
      </c>
      <c r="T125" s="720"/>
      <c r="U125" s="659" t="s">
        <v>203</v>
      </c>
      <c r="V125" s="659" t="s">
        <v>204</v>
      </c>
      <c r="W125" s="779">
        <v>851299</v>
      </c>
    </row>
    <row r="126" spans="1:23" ht="35.450000000000003" customHeight="1" x14ac:dyDescent="0.25">
      <c r="A126" s="729"/>
      <c r="B126" s="769"/>
      <c r="C126" s="733"/>
      <c r="D126" s="262" t="s">
        <v>205</v>
      </c>
      <c r="E126" s="336">
        <v>1785606900</v>
      </c>
      <c r="F126" s="336">
        <v>597337100</v>
      </c>
      <c r="G126" s="336">
        <v>597337100</v>
      </c>
      <c r="H126" s="323"/>
      <c r="I126" s="324"/>
      <c r="J126" s="367">
        <v>353918300</v>
      </c>
      <c r="K126" s="367">
        <v>485918300</v>
      </c>
      <c r="L126" s="724"/>
      <c r="M126" s="763"/>
      <c r="N126" s="763"/>
      <c r="O126" s="724"/>
      <c r="P126" s="766"/>
      <c r="Q126" s="766"/>
      <c r="R126" s="635"/>
      <c r="S126" s="721"/>
      <c r="T126" s="721"/>
      <c r="U126" s="635"/>
      <c r="V126" s="635"/>
      <c r="W126" s="776"/>
    </row>
    <row r="127" spans="1:23" ht="35.450000000000003" customHeight="1" x14ac:dyDescent="0.25">
      <c r="A127" s="729"/>
      <c r="B127" s="769"/>
      <c r="C127" s="733"/>
      <c r="D127" s="262" t="s">
        <v>36</v>
      </c>
      <c r="E127" s="326">
        <v>0</v>
      </c>
      <c r="F127" s="326">
        <v>0</v>
      </c>
      <c r="G127" s="326">
        <v>0</v>
      </c>
      <c r="H127" s="323"/>
      <c r="I127" s="324"/>
      <c r="J127" s="368"/>
      <c r="K127" s="368"/>
      <c r="L127" s="724"/>
      <c r="M127" s="763"/>
      <c r="N127" s="763"/>
      <c r="O127" s="724"/>
      <c r="P127" s="766"/>
      <c r="Q127" s="766"/>
      <c r="R127" s="635"/>
      <c r="S127" s="721"/>
      <c r="T127" s="721"/>
      <c r="U127" s="635"/>
      <c r="V127" s="635"/>
      <c r="W127" s="776"/>
    </row>
    <row r="128" spans="1:23" ht="35.450000000000003" customHeight="1" thickBot="1" x14ac:dyDescent="0.3">
      <c r="A128" s="729"/>
      <c r="B128" s="770"/>
      <c r="C128" s="734"/>
      <c r="D128" s="207" t="s">
        <v>37</v>
      </c>
      <c r="E128" s="338">
        <v>0</v>
      </c>
      <c r="F128" s="369">
        <v>56803000</v>
      </c>
      <c r="G128" s="369">
        <v>56803000</v>
      </c>
      <c r="H128" s="329"/>
      <c r="I128" s="330"/>
      <c r="J128" s="345">
        <v>25428000</v>
      </c>
      <c r="K128" s="345">
        <v>30518259</v>
      </c>
      <c r="L128" s="725"/>
      <c r="M128" s="764"/>
      <c r="N128" s="764"/>
      <c r="O128" s="725"/>
      <c r="P128" s="767"/>
      <c r="Q128" s="767"/>
      <c r="R128" s="636"/>
      <c r="S128" s="722"/>
      <c r="T128" s="722"/>
      <c r="U128" s="636"/>
      <c r="V128" s="636"/>
      <c r="W128" s="777"/>
    </row>
    <row r="129" spans="1:23" ht="35.450000000000003" customHeight="1" x14ac:dyDescent="0.25">
      <c r="A129" s="729">
        <v>13</v>
      </c>
      <c r="B129" s="760" t="s">
        <v>169</v>
      </c>
      <c r="C129" s="789" t="s">
        <v>212</v>
      </c>
      <c r="D129" s="205" t="s">
        <v>201</v>
      </c>
      <c r="E129" s="340">
        <v>4</v>
      </c>
      <c r="F129" s="340">
        <v>3</v>
      </c>
      <c r="G129" s="340">
        <v>3</v>
      </c>
      <c r="H129" s="331"/>
      <c r="I129" s="332"/>
      <c r="J129" s="343">
        <v>2.25</v>
      </c>
      <c r="K129" s="343">
        <v>2.5</v>
      </c>
      <c r="L129" s="723"/>
      <c r="M129" s="723"/>
      <c r="N129" s="762"/>
      <c r="O129" s="723" t="s">
        <v>122</v>
      </c>
      <c r="P129" s="765" t="s">
        <v>122</v>
      </c>
      <c r="Q129" s="765" t="s">
        <v>122</v>
      </c>
      <c r="R129" s="659" t="s">
        <v>202</v>
      </c>
      <c r="S129" s="720">
        <v>7541356</v>
      </c>
      <c r="T129" s="720"/>
      <c r="U129" s="659" t="s">
        <v>203</v>
      </c>
      <c r="V129" s="659" t="s">
        <v>204</v>
      </c>
      <c r="W129" s="779">
        <v>7541356</v>
      </c>
    </row>
    <row r="130" spans="1:23" ht="35.450000000000003" customHeight="1" x14ac:dyDescent="0.25">
      <c r="A130" s="729"/>
      <c r="B130" s="731"/>
      <c r="C130" s="790"/>
      <c r="D130" s="262" t="s">
        <v>205</v>
      </c>
      <c r="E130" s="344">
        <v>580422334</v>
      </c>
      <c r="F130" s="344">
        <v>126783000</v>
      </c>
      <c r="G130" s="344">
        <v>126783000</v>
      </c>
      <c r="H130" s="323"/>
      <c r="I130" s="324"/>
      <c r="J130" s="325">
        <v>119778700</v>
      </c>
      <c r="K130" s="325">
        <v>119778700</v>
      </c>
      <c r="L130" s="724"/>
      <c r="M130" s="724"/>
      <c r="N130" s="763"/>
      <c r="O130" s="724"/>
      <c r="P130" s="766"/>
      <c r="Q130" s="766"/>
      <c r="R130" s="635"/>
      <c r="S130" s="721"/>
      <c r="T130" s="721"/>
      <c r="U130" s="635"/>
      <c r="V130" s="635"/>
      <c r="W130" s="776"/>
    </row>
    <row r="131" spans="1:23" ht="35.450000000000003" customHeight="1" x14ac:dyDescent="0.25">
      <c r="A131" s="729"/>
      <c r="B131" s="731"/>
      <c r="C131" s="790"/>
      <c r="D131" s="262" t="s">
        <v>36</v>
      </c>
      <c r="E131" s="326">
        <v>0</v>
      </c>
      <c r="F131" s="326">
        <v>0</v>
      </c>
      <c r="G131" s="326">
        <v>0</v>
      </c>
      <c r="H131" s="323"/>
      <c r="I131" s="324"/>
      <c r="J131" s="368"/>
      <c r="K131" s="368"/>
      <c r="L131" s="724"/>
      <c r="M131" s="724"/>
      <c r="N131" s="763"/>
      <c r="O131" s="724"/>
      <c r="P131" s="766"/>
      <c r="Q131" s="766"/>
      <c r="R131" s="635"/>
      <c r="S131" s="721"/>
      <c r="T131" s="721"/>
      <c r="U131" s="635"/>
      <c r="V131" s="635"/>
      <c r="W131" s="776"/>
    </row>
    <row r="132" spans="1:23" ht="35.450000000000003" customHeight="1" thickBot="1" x14ac:dyDescent="0.3">
      <c r="A132" s="788"/>
      <c r="B132" s="732"/>
      <c r="C132" s="791"/>
      <c r="D132" s="207" t="s">
        <v>37</v>
      </c>
      <c r="E132" s="338">
        <v>0</v>
      </c>
      <c r="F132" s="339">
        <v>9923333</v>
      </c>
      <c r="G132" s="339">
        <v>9923333</v>
      </c>
      <c r="H132" s="329"/>
      <c r="I132" s="330"/>
      <c r="J132" s="345">
        <v>9923333</v>
      </c>
      <c r="K132" s="345">
        <v>9923333</v>
      </c>
      <c r="L132" s="725"/>
      <c r="M132" s="725"/>
      <c r="N132" s="764"/>
      <c r="O132" s="725"/>
      <c r="P132" s="767"/>
      <c r="Q132" s="767"/>
      <c r="R132" s="636"/>
      <c r="S132" s="722"/>
      <c r="T132" s="722"/>
      <c r="U132" s="636"/>
      <c r="V132" s="636"/>
      <c r="W132" s="777"/>
    </row>
    <row r="133" spans="1:23" ht="35.450000000000003" customHeight="1" x14ac:dyDescent="0.25">
      <c r="A133" s="782" t="s">
        <v>38</v>
      </c>
      <c r="B133" s="783"/>
      <c r="C133" s="784"/>
      <c r="D133" s="205" t="s">
        <v>39</v>
      </c>
      <c r="E133" s="370">
        <v>15240808589</v>
      </c>
      <c r="F133" s="370">
        <v>3982000000</v>
      </c>
      <c r="G133" s="370">
        <v>4162000000</v>
      </c>
      <c r="H133" s="332"/>
      <c r="I133" s="332"/>
      <c r="J133" s="371">
        <v>3277524840</v>
      </c>
      <c r="K133" s="371">
        <v>3584410772</v>
      </c>
      <c r="L133" s="372"/>
      <c r="M133" s="372"/>
      <c r="N133" s="331"/>
      <c r="O133" s="332"/>
      <c r="P133" s="332"/>
      <c r="Q133" s="372"/>
      <c r="R133" s="331"/>
      <c r="S133" s="332"/>
      <c r="T133" s="332"/>
      <c r="U133" s="372"/>
      <c r="V133" s="331"/>
      <c r="W133" s="331"/>
    </row>
    <row r="134" spans="1:23" ht="35.450000000000003" customHeight="1" thickBot="1" x14ac:dyDescent="0.3">
      <c r="A134" s="785"/>
      <c r="B134" s="786"/>
      <c r="C134" s="787"/>
      <c r="D134" s="373" t="s">
        <v>40</v>
      </c>
      <c r="E134" s="374">
        <v>0</v>
      </c>
      <c r="F134" s="374">
        <v>521392639</v>
      </c>
      <c r="G134" s="374">
        <v>521392639</v>
      </c>
      <c r="H134" s="330"/>
      <c r="I134" s="330"/>
      <c r="J134" s="374">
        <v>128523831</v>
      </c>
      <c r="K134" s="345">
        <v>272585276</v>
      </c>
      <c r="L134" s="375"/>
      <c r="M134" s="375"/>
      <c r="N134" s="330"/>
      <c r="O134" s="330"/>
      <c r="P134" s="330"/>
      <c r="Q134" s="375"/>
      <c r="R134" s="330"/>
      <c r="S134" s="330"/>
      <c r="T134" s="330"/>
      <c r="U134" s="375"/>
      <c r="V134" s="330"/>
      <c r="W134" s="330"/>
    </row>
    <row r="135" spans="1:23" ht="18" x14ac:dyDescent="0.25">
      <c r="D135" s="208"/>
      <c r="E135" s="208"/>
      <c r="F135" s="208"/>
      <c r="G135" s="208"/>
      <c r="H135" s="208"/>
      <c r="I135" s="208"/>
      <c r="J135" s="376"/>
      <c r="K135" s="377"/>
      <c r="L135" s="376"/>
      <c r="M135" s="376"/>
      <c r="N135" s="376"/>
      <c r="O135" s="376"/>
      <c r="P135" s="376"/>
      <c r="R135" s="378"/>
      <c r="S135" s="378"/>
      <c r="T135" s="378"/>
    </row>
    <row r="136" spans="1:23" ht="18" x14ac:dyDescent="0.25">
      <c r="D136" s="208"/>
      <c r="E136" s="208"/>
      <c r="F136" s="208"/>
      <c r="G136" s="208"/>
      <c r="H136" s="208"/>
      <c r="I136" s="379"/>
      <c r="J136" s="376"/>
      <c r="K136" s="377"/>
      <c r="L136" s="376"/>
      <c r="M136" s="376"/>
      <c r="N136" s="376"/>
      <c r="O136" s="376"/>
      <c r="P136" s="376"/>
      <c r="Q136" s="380"/>
      <c r="R136" s="380"/>
      <c r="S136" s="380"/>
      <c r="T136" s="380"/>
      <c r="U136" s="781" t="s">
        <v>239</v>
      </c>
      <c r="V136" s="781"/>
      <c r="W136" s="781"/>
    </row>
    <row r="137" spans="1:23" ht="18" x14ac:dyDescent="0.25">
      <c r="D137" s="208"/>
      <c r="E137" s="208"/>
      <c r="F137" s="208"/>
      <c r="G137" s="208"/>
      <c r="H137" s="208"/>
      <c r="I137" s="208"/>
      <c r="J137" s="381"/>
      <c r="K137" s="377"/>
      <c r="L137" s="376"/>
      <c r="M137" s="376"/>
      <c r="N137" s="376"/>
      <c r="O137" s="376"/>
      <c r="P137" s="376"/>
      <c r="Q137" s="380"/>
      <c r="R137" s="380"/>
      <c r="S137" s="380"/>
      <c r="T137" s="380"/>
      <c r="U137" s="376"/>
      <c r="V137" s="376"/>
    </row>
    <row r="138" spans="1:23" ht="18" x14ac:dyDescent="0.25">
      <c r="D138" s="208"/>
      <c r="E138" s="208"/>
      <c r="F138" s="208"/>
      <c r="G138" s="208"/>
      <c r="H138" s="208"/>
      <c r="I138" s="208"/>
      <c r="J138" s="379"/>
      <c r="K138" s="4"/>
      <c r="Q138" s="266"/>
      <c r="R138" s="266"/>
      <c r="S138" s="266"/>
      <c r="T138" s="266"/>
    </row>
    <row r="139" spans="1:23" ht="18" x14ac:dyDescent="0.25">
      <c r="D139" s="208"/>
      <c r="E139" s="208"/>
      <c r="F139" s="208"/>
      <c r="G139" s="208"/>
      <c r="H139" s="208"/>
      <c r="I139" s="208"/>
      <c r="K139" s="4"/>
      <c r="Q139" s="266"/>
      <c r="R139" s="266"/>
      <c r="S139" s="266"/>
      <c r="T139" s="266"/>
    </row>
    <row r="140" spans="1:23" ht="18" x14ac:dyDescent="0.25">
      <c r="D140" s="208"/>
      <c r="E140" s="208"/>
      <c r="F140" s="208"/>
      <c r="G140" s="208"/>
      <c r="H140" s="208"/>
      <c r="I140" s="208"/>
      <c r="K140" s="4"/>
      <c r="Q140" s="266"/>
      <c r="R140" s="266"/>
      <c r="S140" s="266"/>
      <c r="T140" s="266"/>
    </row>
    <row r="141" spans="1:23" x14ac:dyDescent="0.25">
      <c r="K141" s="4"/>
    </row>
    <row r="142" spans="1:23" x14ac:dyDescent="0.25">
      <c r="J142" s="209"/>
      <c r="K142" s="382"/>
      <c r="L142" s="209"/>
    </row>
    <row r="143" spans="1:23" x14ac:dyDescent="0.25">
      <c r="K143" s="4"/>
    </row>
    <row r="145" spans="5:10" x14ac:dyDescent="0.25">
      <c r="J145" s="379"/>
    </row>
    <row r="146" spans="5:10" x14ac:dyDescent="0.25">
      <c r="J146" s="379"/>
    </row>
    <row r="158" spans="5:10" ht="15.75" thickBot="1" x14ac:dyDescent="0.3"/>
    <row r="159" spans="5:10" x14ac:dyDescent="0.25">
      <c r="E159" s="267"/>
      <c r="F159" s="268"/>
    </row>
  </sheetData>
  <mergeCells count="380">
    <mergeCell ref="U136:W136"/>
    <mergeCell ref="W129:W132"/>
    <mergeCell ref="A133:C134"/>
    <mergeCell ref="A129:A132"/>
    <mergeCell ref="B129:B132"/>
    <mergeCell ref="C129:C132"/>
    <mergeCell ref="M129:M132"/>
    <mergeCell ref="N129:N132"/>
    <mergeCell ref="O129:O132"/>
    <mergeCell ref="P129:P132"/>
    <mergeCell ref="Q129:Q132"/>
    <mergeCell ref="R129:R132"/>
    <mergeCell ref="V129:V132"/>
    <mergeCell ref="V117:V120"/>
    <mergeCell ref="W117:W120"/>
    <mergeCell ref="V121:V124"/>
    <mergeCell ref="W121:W124"/>
    <mergeCell ref="A125:A128"/>
    <mergeCell ref="B125:B128"/>
    <mergeCell ref="C125:C128"/>
    <mergeCell ref="M125:M128"/>
    <mergeCell ref="N125:N128"/>
    <mergeCell ref="O125:O128"/>
    <mergeCell ref="P125:P128"/>
    <mergeCell ref="Q125:Q128"/>
    <mergeCell ref="R125:R128"/>
    <mergeCell ref="V125:V128"/>
    <mergeCell ref="W125:W128"/>
    <mergeCell ref="A121:A124"/>
    <mergeCell ref="B121:B124"/>
    <mergeCell ref="C121:C124"/>
    <mergeCell ref="M121:M124"/>
    <mergeCell ref="N121:N124"/>
    <mergeCell ref="O121:O124"/>
    <mergeCell ref="P121:P124"/>
    <mergeCell ref="Q121:Q124"/>
    <mergeCell ref="A117:A120"/>
    <mergeCell ref="V91:V94"/>
    <mergeCell ref="V95:V98"/>
    <mergeCell ref="V99:V102"/>
    <mergeCell ref="V103:V106"/>
    <mergeCell ref="G107:G110"/>
    <mergeCell ref="M107:M110"/>
    <mergeCell ref="G111:G114"/>
    <mergeCell ref="M111:M114"/>
    <mergeCell ref="G115:H115"/>
    <mergeCell ref="V107:V110"/>
    <mergeCell ref="V111:V114"/>
    <mergeCell ref="N111:N114"/>
    <mergeCell ref="O111:O114"/>
    <mergeCell ref="P111:P114"/>
    <mergeCell ref="G103:G106"/>
    <mergeCell ref="N103:N106"/>
    <mergeCell ref="O103:O106"/>
    <mergeCell ref="P103:P106"/>
    <mergeCell ref="U103:U106"/>
    <mergeCell ref="U95:U98"/>
    <mergeCell ref="G99:G102"/>
    <mergeCell ref="N99:N102"/>
    <mergeCell ref="O99:O102"/>
    <mergeCell ref="P99:P102"/>
    <mergeCell ref="V75:V78"/>
    <mergeCell ref="V79:V82"/>
    <mergeCell ref="V83:V86"/>
    <mergeCell ref="V87:V90"/>
    <mergeCell ref="U79:U82"/>
    <mergeCell ref="U83:U86"/>
    <mergeCell ref="R79:R82"/>
    <mergeCell ref="T79:T82"/>
    <mergeCell ref="R83:R86"/>
    <mergeCell ref="T83:T86"/>
    <mergeCell ref="V43:V46"/>
    <mergeCell ref="V47:V50"/>
    <mergeCell ref="V51:V54"/>
    <mergeCell ref="V55:V58"/>
    <mergeCell ref="M63:M66"/>
    <mergeCell ref="M67:M70"/>
    <mergeCell ref="M71:M74"/>
    <mergeCell ref="V67:V70"/>
    <mergeCell ref="V71:V74"/>
    <mergeCell ref="V59:V62"/>
    <mergeCell ref="V63:V66"/>
    <mergeCell ref="U63:U66"/>
    <mergeCell ref="U67:U70"/>
    <mergeCell ref="R63:R66"/>
    <mergeCell ref="T63:T66"/>
    <mergeCell ref="R67:R70"/>
    <mergeCell ref="T67:T70"/>
    <mergeCell ref="W31:W34"/>
    <mergeCell ref="M35:M38"/>
    <mergeCell ref="R35:R38"/>
    <mergeCell ref="W35:W38"/>
    <mergeCell ref="A39:A42"/>
    <mergeCell ref="B39:B42"/>
    <mergeCell ref="M39:M42"/>
    <mergeCell ref="R39:R42"/>
    <mergeCell ref="W39:W42"/>
    <mergeCell ref="V39:V42"/>
    <mergeCell ref="Q35:Q38"/>
    <mergeCell ref="V35:V38"/>
    <mergeCell ref="C39:C42"/>
    <mergeCell ref="N39:N42"/>
    <mergeCell ref="O39:O42"/>
    <mergeCell ref="A35:A38"/>
    <mergeCell ref="B35:B38"/>
    <mergeCell ref="C35:C38"/>
    <mergeCell ref="N35:N38"/>
    <mergeCell ref="O35:O38"/>
    <mergeCell ref="P35:P38"/>
    <mergeCell ref="P39:P42"/>
    <mergeCell ref="Q39:Q42"/>
    <mergeCell ref="P31:P34"/>
    <mergeCell ref="W19:W22"/>
    <mergeCell ref="M23:M26"/>
    <mergeCell ref="R23:R26"/>
    <mergeCell ref="W23:W26"/>
    <mergeCell ref="M27:M30"/>
    <mergeCell ref="R27:R30"/>
    <mergeCell ref="W27:W30"/>
    <mergeCell ref="P23:P26"/>
    <mergeCell ref="Q23:Q26"/>
    <mergeCell ref="V23:V26"/>
    <mergeCell ref="Q19:Q22"/>
    <mergeCell ref="V19:V22"/>
    <mergeCell ref="P19:P22"/>
    <mergeCell ref="R19:R22"/>
    <mergeCell ref="S19:T22"/>
    <mergeCell ref="U19:U22"/>
    <mergeCell ref="S23:T26"/>
    <mergeCell ref="U23:U26"/>
    <mergeCell ref="W7:W10"/>
    <mergeCell ref="P7:P10"/>
    <mergeCell ref="Q7:Q10"/>
    <mergeCell ref="V7:V10"/>
    <mergeCell ref="R11:R14"/>
    <mergeCell ref="W11:W14"/>
    <mergeCell ref="M15:M18"/>
    <mergeCell ref="R15:R18"/>
    <mergeCell ref="W15:W18"/>
    <mergeCell ref="P15:P18"/>
    <mergeCell ref="Q15:Q18"/>
    <mergeCell ref="V15:V18"/>
    <mergeCell ref="Q11:Q14"/>
    <mergeCell ref="V11:V14"/>
    <mergeCell ref="P11:P14"/>
    <mergeCell ref="S11:T14"/>
    <mergeCell ref="U11:U14"/>
    <mergeCell ref="S15:T18"/>
    <mergeCell ref="U15:U18"/>
    <mergeCell ref="B117:B120"/>
    <mergeCell ref="C117:C120"/>
    <mergeCell ref="M117:M120"/>
    <mergeCell ref="N107:N110"/>
    <mergeCell ref="O107:O110"/>
    <mergeCell ref="P107:P110"/>
    <mergeCell ref="U107:U110"/>
    <mergeCell ref="U111:U114"/>
    <mergeCell ref="L117:L120"/>
    <mergeCell ref="S117:T120"/>
    <mergeCell ref="U117:U120"/>
    <mergeCell ref="N117:N120"/>
    <mergeCell ref="G116:H116"/>
    <mergeCell ref="O117:O120"/>
    <mergeCell ref="P117:P120"/>
    <mergeCell ref="Q117:Q120"/>
    <mergeCell ref="R117:R120"/>
    <mergeCell ref="L107:L110"/>
    <mergeCell ref="R107:R110"/>
    <mergeCell ref="T107:T110"/>
    <mergeCell ref="L111:L114"/>
    <mergeCell ref="R111:R114"/>
    <mergeCell ref="T111:T114"/>
    <mergeCell ref="O95:O98"/>
    <mergeCell ref="P95:P98"/>
    <mergeCell ref="U99:U102"/>
    <mergeCell ref="L95:L98"/>
    <mergeCell ref="R95:R98"/>
    <mergeCell ref="T95:T98"/>
    <mergeCell ref="L99:L102"/>
    <mergeCell ref="R99:R102"/>
    <mergeCell ref="T99:T102"/>
    <mergeCell ref="M95:M98"/>
    <mergeCell ref="M99:M102"/>
    <mergeCell ref="M103:M106"/>
    <mergeCell ref="G91:G94"/>
    <mergeCell ref="N91:N94"/>
    <mergeCell ref="O91:O94"/>
    <mergeCell ref="P91:P94"/>
    <mergeCell ref="U91:U94"/>
    <mergeCell ref="M91:M94"/>
    <mergeCell ref="G87:G90"/>
    <mergeCell ref="N87:N90"/>
    <mergeCell ref="O87:O90"/>
    <mergeCell ref="P87:P90"/>
    <mergeCell ref="U87:U90"/>
    <mergeCell ref="L87:L90"/>
    <mergeCell ref="R87:R90"/>
    <mergeCell ref="T87:T90"/>
    <mergeCell ref="L91:L94"/>
    <mergeCell ref="R91:R94"/>
    <mergeCell ref="T91:T94"/>
    <mergeCell ref="M87:M90"/>
    <mergeCell ref="L103:L106"/>
    <mergeCell ref="R103:R106"/>
    <mergeCell ref="T103:T106"/>
    <mergeCell ref="G95:G98"/>
    <mergeCell ref="N95:N98"/>
    <mergeCell ref="G83:G86"/>
    <mergeCell ref="N83:N86"/>
    <mergeCell ref="O83:O86"/>
    <mergeCell ref="P83:P86"/>
    <mergeCell ref="G79:G82"/>
    <mergeCell ref="N79:N82"/>
    <mergeCell ref="O79:O82"/>
    <mergeCell ref="P79:P82"/>
    <mergeCell ref="L79:L82"/>
    <mergeCell ref="L83:L86"/>
    <mergeCell ref="M79:M82"/>
    <mergeCell ref="M83:M86"/>
    <mergeCell ref="G75:G78"/>
    <mergeCell ref="N75:N78"/>
    <mergeCell ref="O75:O78"/>
    <mergeCell ref="P75:P78"/>
    <mergeCell ref="U75:U78"/>
    <mergeCell ref="M75:M78"/>
    <mergeCell ref="G71:G74"/>
    <mergeCell ref="N71:N74"/>
    <mergeCell ref="O71:O74"/>
    <mergeCell ref="P71:P74"/>
    <mergeCell ref="U71:U74"/>
    <mergeCell ref="L71:L74"/>
    <mergeCell ref="R71:R74"/>
    <mergeCell ref="T71:T74"/>
    <mergeCell ref="L75:L78"/>
    <mergeCell ref="R75:R78"/>
    <mergeCell ref="T75:T78"/>
    <mergeCell ref="G67:G70"/>
    <mergeCell ref="N67:N70"/>
    <mergeCell ref="O67:O70"/>
    <mergeCell ref="P67:P70"/>
    <mergeCell ref="G63:G66"/>
    <mergeCell ref="N63:N66"/>
    <mergeCell ref="O63:O66"/>
    <mergeCell ref="P63:P66"/>
    <mergeCell ref="L63:L66"/>
    <mergeCell ref="L67:L70"/>
    <mergeCell ref="G59:G62"/>
    <mergeCell ref="N59:N62"/>
    <mergeCell ref="O59:O62"/>
    <mergeCell ref="P59:P62"/>
    <mergeCell ref="U59:U62"/>
    <mergeCell ref="M59:M62"/>
    <mergeCell ref="G55:G58"/>
    <mergeCell ref="N55:N58"/>
    <mergeCell ref="O55:O58"/>
    <mergeCell ref="P55:P58"/>
    <mergeCell ref="U55:U58"/>
    <mergeCell ref="L55:L58"/>
    <mergeCell ref="R55:R58"/>
    <mergeCell ref="T55:T58"/>
    <mergeCell ref="L59:L62"/>
    <mergeCell ref="R59:R62"/>
    <mergeCell ref="T59:T62"/>
    <mergeCell ref="M55:M58"/>
    <mergeCell ref="G51:G54"/>
    <mergeCell ref="N51:N54"/>
    <mergeCell ref="O51:O54"/>
    <mergeCell ref="P51:P54"/>
    <mergeCell ref="U51:U54"/>
    <mergeCell ref="O43:O46"/>
    <mergeCell ref="P43:P46"/>
    <mergeCell ref="U43:U46"/>
    <mergeCell ref="G47:G50"/>
    <mergeCell ref="N47:N50"/>
    <mergeCell ref="O47:O50"/>
    <mergeCell ref="P47:P50"/>
    <mergeCell ref="U47:U50"/>
    <mergeCell ref="M43:M46"/>
    <mergeCell ref="L51:L54"/>
    <mergeCell ref="R51:R54"/>
    <mergeCell ref="T51:T54"/>
    <mergeCell ref="M47:M50"/>
    <mergeCell ref="M51:M54"/>
    <mergeCell ref="G43:G46"/>
    <mergeCell ref="N43:N46"/>
    <mergeCell ref="Q31:Q34"/>
    <mergeCell ref="L35:L38"/>
    <mergeCell ref="V31:V34"/>
    <mergeCell ref="Q27:Q30"/>
    <mergeCell ref="V27:V30"/>
    <mergeCell ref="P27:P30"/>
    <mergeCell ref="R31:R34"/>
    <mergeCell ref="A31:A34"/>
    <mergeCell ref="B31:B34"/>
    <mergeCell ref="C31:C34"/>
    <mergeCell ref="N31:N34"/>
    <mergeCell ref="O31:O34"/>
    <mergeCell ref="A27:A30"/>
    <mergeCell ref="B27:B30"/>
    <mergeCell ref="C27:C30"/>
    <mergeCell ref="N27:N30"/>
    <mergeCell ref="O27:O30"/>
    <mergeCell ref="M31:M34"/>
    <mergeCell ref="L27:L30"/>
    <mergeCell ref="S27:T30"/>
    <mergeCell ref="U27:U30"/>
    <mergeCell ref="L31:L34"/>
    <mergeCell ref="S31:T34"/>
    <mergeCell ref="U31:U34"/>
    <mergeCell ref="A23:A26"/>
    <mergeCell ref="B23:B26"/>
    <mergeCell ref="C23:C26"/>
    <mergeCell ref="N23:N26"/>
    <mergeCell ref="O23:O26"/>
    <mergeCell ref="A19:A22"/>
    <mergeCell ref="B19:B22"/>
    <mergeCell ref="C19:C22"/>
    <mergeCell ref="N19:N22"/>
    <mergeCell ref="O19:O22"/>
    <mergeCell ref="M19:M22"/>
    <mergeCell ref="L19:L22"/>
    <mergeCell ref="L23:L26"/>
    <mergeCell ref="A15:A18"/>
    <mergeCell ref="B15:B18"/>
    <mergeCell ref="C15:C18"/>
    <mergeCell ref="N15:N18"/>
    <mergeCell ref="O15:O18"/>
    <mergeCell ref="A11:A14"/>
    <mergeCell ref="B11:B14"/>
    <mergeCell ref="C11:C14"/>
    <mergeCell ref="N11:N14"/>
    <mergeCell ref="O11:O14"/>
    <mergeCell ref="M11:M14"/>
    <mergeCell ref="L11:L14"/>
    <mergeCell ref="L15:L18"/>
    <mergeCell ref="A7:A10"/>
    <mergeCell ref="B7:B10"/>
    <mergeCell ref="C7:C10"/>
    <mergeCell ref="N7:N10"/>
    <mergeCell ref="O7:O10"/>
    <mergeCell ref="A1:E4"/>
    <mergeCell ref="A5:A6"/>
    <mergeCell ref="B5:B6"/>
    <mergeCell ref="C5:C6"/>
    <mergeCell ref="D5:D6"/>
    <mergeCell ref="E5:E6"/>
    <mergeCell ref="F5:I5"/>
    <mergeCell ref="F1:W1"/>
    <mergeCell ref="F2:W2"/>
    <mergeCell ref="G3:W3"/>
    <mergeCell ref="G4:W4"/>
    <mergeCell ref="J5:N5"/>
    <mergeCell ref="O5:R5"/>
    <mergeCell ref="S5:W5"/>
    <mergeCell ref="L7:L10"/>
    <mergeCell ref="S7:T10"/>
    <mergeCell ref="U7:U10"/>
    <mergeCell ref="M7:M10"/>
    <mergeCell ref="R7:R10"/>
    <mergeCell ref="S35:T38"/>
    <mergeCell ref="U35:U38"/>
    <mergeCell ref="L39:L42"/>
    <mergeCell ref="S39:T42"/>
    <mergeCell ref="U39:U42"/>
    <mergeCell ref="L43:L46"/>
    <mergeCell ref="R43:R46"/>
    <mergeCell ref="T43:T46"/>
    <mergeCell ref="L47:L50"/>
    <mergeCell ref="R47:R50"/>
    <mergeCell ref="T47:T50"/>
    <mergeCell ref="L121:L124"/>
    <mergeCell ref="S121:T124"/>
    <mergeCell ref="U121:U124"/>
    <mergeCell ref="L125:L128"/>
    <mergeCell ref="S125:T128"/>
    <mergeCell ref="U125:U128"/>
    <mergeCell ref="L129:L132"/>
    <mergeCell ref="S129:T132"/>
    <mergeCell ref="U129:U132"/>
    <mergeCell ref="R121:R12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TERRITORIALIZACIÓN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2014-05-30T20:08:15Z</cp:lastPrinted>
  <dcterms:created xsi:type="dcterms:W3CDTF">2010-03-25T16:40:43Z</dcterms:created>
  <dcterms:modified xsi:type="dcterms:W3CDTF">2019-03-04T15:22:02Z</dcterms:modified>
</cp:coreProperties>
</file>