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11\"/>
    </mc:Choice>
  </mc:AlternateContent>
  <xr:revisionPtr revIDLastSave="0" documentId="8_{E3EC252F-B5C3-4180-8CB5-BF1DD968C70F}" xr6:coauthVersionLast="36" xr6:coauthVersionMax="36" xr10:uidLastSave="{00000000-0000-0000-0000-000000000000}"/>
  <bookViews>
    <workbookView xWindow="0" yWindow="0" windowWidth="24000" windowHeight="10920" tabRatio="373" firstSheet="2" activeTab="3"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s>
  <definedNames>
    <definedName name="_xlnm.Print_Area" localSheetId="2">ACTIVIDADES!#REF!</definedName>
    <definedName name="_xlnm.Print_Area" localSheetId="0">GESTIÓN!$A$1:$AQ$19</definedName>
    <definedName name="_xlnm.Print_Area" localSheetId="1">INVERSIÓN!$A$1:$AP$90</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34" i="10" l="1"/>
  <c r="K134" i="10"/>
  <c r="G134" i="10"/>
  <c r="F134" i="10"/>
  <c r="E134" i="10"/>
  <c r="L133" i="10"/>
  <c r="K133" i="10"/>
  <c r="G133" i="10"/>
  <c r="F133" i="10"/>
  <c r="E133" i="10"/>
  <c r="AL18" i="5" l="1"/>
  <c r="AL15" i="5"/>
  <c r="AK15" i="5"/>
  <c r="AK51" i="6"/>
  <c r="AK40" i="6"/>
  <c r="AK22" i="6"/>
  <c r="AK21" i="6"/>
  <c r="AK16" i="6"/>
  <c r="AK15" i="6"/>
  <c r="H82" i="6"/>
  <c r="AK82" i="6" s="1"/>
  <c r="H70" i="6"/>
  <c r="AK70" i="6" s="1"/>
  <c r="H64" i="6"/>
  <c r="H58" i="6"/>
  <c r="AK58" i="6" s="1"/>
  <c r="H52" i="6"/>
  <c r="AK52" i="6" s="1"/>
  <c r="H46" i="6"/>
  <c r="AK46" i="6" s="1"/>
  <c r="H40" i="6"/>
  <c r="H34" i="6"/>
  <c r="AK34" i="6" s="1"/>
  <c r="H28" i="6"/>
  <c r="AK28" i="6" s="1"/>
  <c r="H22" i="6"/>
  <c r="H16" i="6"/>
  <c r="H10" i="6"/>
  <c r="AK10" i="6" s="1"/>
  <c r="AJ82" i="6"/>
  <c r="AJ81" i="6"/>
  <c r="AJ76" i="6"/>
  <c r="AJ75" i="6"/>
  <c r="AJ58" i="6"/>
  <c r="AJ52" i="6"/>
  <c r="AJ51" i="6"/>
  <c r="AJ46" i="6"/>
  <c r="AJ45" i="6"/>
  <c r="AJ40" i="6"/>
  <c r="AJ39" i="6"/>
  <c r="AJ34" i="6"/>
  <c r="AJ33" i="6"/>
  <c r="AJ28" i="6"/>
  <c r="AJ27" i="6"/>
  <c r="AJ22" i="6"/>
  <c r="AJ21" i="6"/>
  <c r="AJ16" i="6"/>
  <c r="AJ15" i="6"/>
  <c r="AJ10" i="6"/>
  <c r="AJ9" i="6"/>
  <c r="AK18" i="5"/>
  <c r="AK17" i="5"/>
  <c r="AF88" i="6"/>
  <c r="AF86" i="6"/>
  <c r="AF85" i="6"/>
  <c r="AF80" i="6"/>
  <c r="AF79" i="6"/>
  <c r="AF74" i="6"/>
  <c r="AF73" i="6"/>
  <c r="AF68" i="6"/>
  <c r="AF67" i="6"/>
  <c r="AF62" i="6"/>
  <c r="AF61" i="6"/>
  <c r="AF56" i="6"/>
  <c r="AF55" i="6"/>
  <c r="AF50" i="6"/>
  <c r="AF49" i="6"/>
  <c r="AF44" i="6"/>
  <c r="AF43" i="6"/>
  <c r="AF38" i="6"/>
  <c r="AF37" i="6"/>
  <c r="AF32" i="6"/>
  <c r="AF31" i="6"/>
  <c r="AF26" i="6"/>
  <c r="AF25" i="6"/>
  <c r="AF20" i="6"/>
  <c r="AF19" i="6"/>
  <c r="AF14" i="6"/>
  <c r="AF13" i="6"/>
  <c r="AG14" i="5"/>
  <c r="AK14" i="5" s="1"/>
  <c r="H14" i="6" l="1"/>
  <c r="AL14" i="5"/>
  <c r="U50" i="7"/>
  <c r="S49" i="7"/>
  <c r="S48" i="7"/>
  <c r="S47" i="7"/>
  <c r="T46" i="7"/>
  <c r="S46" i="7"/>
  <c r="S45" i="7"/>
  <c r="S44" i="7"/>
  <c r="S43" i="7"/>
  <c r="T42" i="7"/>
  <c r="S42" i="7"/>
  <c r="S41" i="7"/>
  <c r="T40" i="7"/>
  <c r="S40" i="7"/>
  <c r="S39" i="7"/>
  <c r="S38" i="7"/>
  <c r="S37" i="7"/>
  <c r="S36" i="7"/>
  <c r="S35" i="7"/>
  <c r="T34" i="7"/>
  <c r="S34" i="7"/>
  <c r="S33" i="7"/>
  <c r="S32" i="7"/>
  <c r="S31" i="7"/>
  <c r="T30" i="7"/>
  <c r="S30" i="7"/>
  <c r="S29" i="7"/>
  <c r="S28" i="7"/>
  <c r="S27" i="7"/>
  <c r="S26" i="7"/>
  <c r="S25" i="7"/>
  <c r="T24" i="7"/>
  <c r="S24" i="7"/>
  <c r="S23" i="7"/>
  <c r="T22" i="7"/>
  <c r="S22" i="7"/>
  <c r="S21" i="7"/>
  <c r="T20" i="7"/>
  <c r="S20" i="7"/>
  <c r="S19" i="7"/>
  <c r="T18" i="7"/>
  <c r="S18" i="7"/>
  <c r="S17" i="7"/>
  <c r="S16" i="7"/>
  <c r="S15" i="7"/>
  <c r="S14" i="7"/>
  <c r="S13" i="7"/>
  <c r="T12" i="7"/>
  <c r="S12" i="7"/>
  <c r="S11" i="7"/>
  <c r="T10" i="7"/>
  <c r="S10" i="7"/>
  <c r="S9" i="7"/>
  <c r="T8" i="7"/>
  <c r="T50" i="7" s="1"/>
  <c r="S8" i="7"/>
  <c r="AA88" i="6"/>
  <c r="AA86" i="6"/>
  <c r="AA85" i="6"/>
  <c r="AA79" i="6"/>
  <c r="AA76" i="6"/>
  <c r="H76" i="6" s="1"/>
  <c r="AK76" i="6" s="1"/>
  <c r="AA74" i="6"/>
  <c r="AA73" i="6"/>
  <c r="AA68" i="6"/>
  <c r="AA67" i="6"/>
  <c r="AA62" i="6"/>
  <c r="AA61" i="6"/>
  <c r="AA56" i="6"/>
  <c r="AA55" i="6"/>
  <c r="AA50" i="6"/>
  <c r="AA49" i="6"/>
  <c r="AA44" i="6"/>
  <c r="AA43" i="6"/>
  <c r="AA38" i="6"/>
  <c r="AA37" i="6"/>
  <c r="AA32" i="6"/>
  <c r="AA31" i="6"/>
  <c r="AA26" i="6"/>
  <c r="AA20" i="6"/>
  <c r="AA19" i="6"/>
  <c r="AA14" i="6"/>
  <c r="AA13" i="6"/>
  <c r="V88" i="6"/>
  <c r="V87" i="6"/>
  <c r="V89" i="6" s="1"/>
  <c r="V86" i="6"/>
  <c r="V85" i="6"/>
  <c r="V80" i="6"/>
  <c r="V79" i="6"/>
  <c r="V74" i="6"/>
  <c r="V73" i="6"/>
  <c r="V68" i="6"/>
  <c r="V67" i="6"/>
  <c r="V62" i="6"/>
  <c r="V61" i="6"/>
  <c r="V57" i="6"/>
  <c r="AJ57" i="6" s="1"/>
  <c r="V56" i="6"/>
  <c r="V55" i="6"/>
  <c r="V50" i="6"/>
  <c r="V49" i="6"/>
  <c r="V44" i="6"/>
  <c r="V43" i="6"/>
  <c r="V38" i="6"/>
  <c r="V37" i="6"/>
  <c r="V32" i="6"/>
  <c r="V31" i="6"/>
  <c r="V26" i="6"/>
  <c r="V25" i="6"/>
  <c r="V20" i="6"/>
  <c r="V19" i="6"/>
  <c r="V14" i="6"/>
  <c r="V13" i="6"/>
  <c r="AA80" i="6" l="1"/>
  <c r="AA87" i="6"/>
  <c r="AA89" i="6" s="1"/>
  <c r="AJ70" i="6"/>
  <c r="AJ69" i="6"/>
  <c r="I86" i="6" l="1"/>
  <c r="I85" i="6"/>
  <c r="P38" i="6"/>
  <c r="P20" i="6"/>
  <c r="P14" i="6"/>
  <c r="P13" i="6"/>
  <c r="AF87" i="6" l="1"/>
  <c r="Q88" i="6"/>
  <c r="Q87" i="6"/>
  <c r="Q86" i="6"/>
  <c r="Q85" i="6"/>
  <c r="P86" i="6"/>
  <c r="O86" i="6"/>
  <c r="J86" i="6"/>
  <c r="J85" i="6"/>
  <c r="Q80" i="6"/>
  <c r="P80" i="6"/>
  <c r="P79" i="6"/>
  <c r="O80" i="6"/>
  <c r="O79" i="6"/>
  <c r="Q74" i="6"/>
  <c r="P74" i="6"/>
  <c r="Q68" i="6"/>
  <c r="Q67" i="6"/>
  <c r="P68" i="6"/>
  <c r="P67" i="6"/>
  <c r="O68" i="6"/>
  <c r="O67" i="6"/>
  <c r="Q62" i="6"/>
  <c r="Q61" i="6"/>
  <c r="P62" i="6"/>
  <c r="Q56" i="6" l="1"/>
  <c r="P56" i="6"/>
  <c r="P55" i="6"/>
  <c r="Q50" i="6"/>
  <c r="Q49" i="6"/>
  <c r="P50" i="6"/>
  <c r="P49" i="6"/>
  <c r="Q44" i="6"/>
  <c r="P44" i="6" l="1"/>
  <c r="P43" i="6"/>
  <c r="Q38" i="6"/>
  <c r="Q37" i="6"/>
  <c r="Q32" i="6"/>
  <c r="P32" i="6"/>
  <c r="P31" i="6"/>
  <c r="P26" i="6"/>
  <c r="P19" i="6"/>
  <c r="O74" i="6" l="1"/>
  <c r="O73" i="6"/>
  <c r="O62" i="6"/>
  <c r="O61" i="6"/>
  <c r="O56" i="6"/>
  <c r="O55" i="6"/>
  <c r="O50" i="6"/>
  <c r="O49" i="6"/>
  <c r="O44" i="6"/>
  <c r="O43" i="6"/>
  <c r="O38" i="6"/>
  <c r="O32" i="6"/>
  <c r="O31" i="6"/>
  <c r="O26" i="6"/>
  <c r="O20" i="6"/>
  <c r="O19" i="6"/>
  <c r="O14" i="6"/>
  <c r="O13" i="6"/>
  <c r="N85" i="6"/>
  <c r="N80" i="6"/>
  <c r="N79" i="6"/>
  <c r="N74" i="6"/>
  <c r="N73" i="6"/>
  <c r="N68" i="6"/>
  <c r="N67" i="6"/>
  <c r="N62" i="6"/>
  <c r="N61" i="6"/>
  <c r="N56" i="6"/>
  <c r="N55" i="6"/>
  <c r="N50" i="6"/>
  <c r="N49" i="6"/>
  <c r="N44" i="6"/>
  <c r="N43" i="6"/>
  <c r="N38" i="6"/>
  <c r="N32" i="6"/>
  <c r="N31" i="6"/>
  <c r="N26" i="6"/>
  <c r="N20" i="6"/>
  <c r="N19" i="6"/>
  <c r="N14" i="6"/>
  <c r="N13" i="6"/>
  <c r="M85" i="6"/>
  <c r="M80" i="6"/>
  <c r="M79" i="6"/>
  <c r="M74" i="6"/>
  <c r="M73" i="6"/>
  <c r="M68" i="6"/>
  <c r="M67" i="6"/>
  <c r="M62" i="6"/>
  <c r="M61" i="6"/>
  <c r="M56" i="6"/>
  <c r="M55" i="6"/>
  <c r="M50" i="6"/>
  <c r="M49" i="6"/>
  <c r="M44" i="6"/>
  <c r="M43" i="6"/>
  <c r="M38" i="6"/>
  <c r="M32" i="6"/>
  <c r="M31" i="6"/>
  <c r="M26" i="6"/>
  <c r="M20" i="6"/>
  <c r="M19" i="6"/>
  <c r="M14" i="6"/>
  <c r="M13" i="6"/>
  <c r="AE88" i="6"/>
  <c r="AE87" i="6"/>
  <c r="AD88" i="6"/>
  <c r="AD87" i="6"/>
  <c r="AC88" i="6"/>
  <c r="AC87" i="6"/>
  <c r="Z88" i="6"/>
  <c r="Z87" i="6"/>
  <c r="Y88" i="6"/>
  <c r="Y87" i="6"/>
  <c r="X88" i="6"/>
  <c r="X87" i="6"/>
  <c r="W88" i="6"/>
  <c r="W87" i="6"/>
  <c r="U88" i="6"/>
  <c r="U87" i="6"/>
  <c r="T88" i="6"/>
  <c r="T87" i="6"/>
  <c r="P88" i="6"/>
  <c r="P87" i="6"/>
  <c r="O88" i="6"/>
  <c r="O87" i="6"/>
  <c r="N88" i="6"/>
  <c r="N87" i="6"/>
  <c r="M88" i="6"/>
  <c r="M87" i="6"/>
  <c r="L88" i="6"/>
  <c r="L87" i="6"/>
  <c r="K88" i="6"/>
  <c r="K89" i="6" s="1"/>
  <c r="H88" i="6"/>
  <c r="H87" i="6"/>
  <c r="L85" i="6"/>
  <c r="K85" i="6"/>
  <c r="K86" i="6"/>
  <c r="H86" i="6"/>
  <c r="H85" i="6"/>
  <c r="K80" i="6"/>
  <c r="J80" i="6"/>
  <c r="I80" i="6"/>
  <c r="L80" i="6"/>
  <c r="L79" i="6"/>
  <c r="K79" i="6"/>
  <c r="J79" i="6"/>
  <c r="I79" i="6"/>
  <c r="H80" i="6"/>
  <c r="H79" i="6"/>
  <c r="L74" i="6"/>
  <c r="L73" i="6"/>
  <c r="K74" i="6"/>
  <c r="K73" i="6"/>
  <c r="J74" i="6"/>
  <c r="J73" i="6"/>
  <c r="I74" i="6"/>
  <c r="I73" i="6"/>
  <c r="H74" i="6"/>
  <c r="H73" i="6"/>
  <c r="L68" i="6"/>
  <c r="L67" i="6"/>
  <c r="J67" i="6"/>
  <c r="I67" i="6"/>
  <c r="H68" i="6"/>
  <c r="H67" i="6"/>
  <c r="L62" i="6"/>
  <c r="L61" i="6"/>
  <c r="K62" i="6"/>
  <c r="K61" i="6"/>
  <c r="J62" i="6"/>
  <c r="J61" i="6"/>
  <c r="I62" i="6"/>
  <c r="I61" i="6"/>
  <c r="H62" i="6"/>
  <c r="H61" i="6"/>
  <c r="L56" i="6"/>
  <c r="L55" i="6"/>
  <c r="K56" i="6"/>
  <c r="K55" i="6"/>
  <c r="J56" i="6"/>
  <c r="J55" i="6"/>
  <c r="I56" i="6"/>
  <c r="I55" i="6"/>
  <c r="H56" i="6"/>
  <c r="H55" i="6"/>
  <c r="L50" i="6"/>
  <c r="L49" i="6"/>
  <c r="K50" i="6"/>
  <c r="J50" i="6"/>
  <c r="I50" i="6"/>
  <c r="H50" i="6"/>
  <c r="H49" i="6"/>
  <c r="L44" i="6"/>
  <c r="L43" i="6"/>
  <c r="K44" i="6"/>
  <c r="K43" i="6"/>
  <c r="J44" i="6"/>
  <c r="J43" i="6"/>
  <c r="I44" i="6"/>
  <c r="I43" i="6"/>
  <c r="H44" i="6"/>
  <c r="L38" i="6"/>
  <c r="K38" i="6"/>
  <c r="J38" i="6"/>
  <c r="I38" i="6"/>
  <c r="H38" i="6"/>
  <c r="H37" i="6"/>
  <c r="L32" i="6"/>
  <c r="L31" i="6"/>
  <c r="K32" i="6"/>
  <c r="K31" i="6"/>
  <c r="J32" i="6"/>
  <c r="J31" i="6"/>
  <c r="I32" i="6"/>
  <c r="I31" i="6"/>
  <c r="H32" i="6"/>
  <c r="H31" i="6"/>
  <c r="Q26" i="6"/>
  <c r="Q25" i="6"/>
  <c r="L26" i="6"/>
  <c r="K26" i="6"/>
  <c r="J26" i="6"/>
  <c r="I26" i="6"/>
  <c r="H26" i="6"/>
  <c r="Q20" i="6"/>
  <c r="Q19" i="6"/>
  <c r="L20" i="6"/>
  <c r="L19" i="6"/>
  <c r="K20" i="6"/>
  <c r="K19" i="6"/>
  <c r="J20" i="6"/>
  <c r="J19" i="6"/>
  <c r="I20" i="6"/>
  <c r="I19" i="6"/>
  <c r="H20" i="6"/>
  <c r="H19" i="6"/>
  <c r="Q14" i="6"/>
  <c r="Q13" i="6"/>
  <c r="L14" i="6"/>
  <c r="L13" i="6"/>
  <c r="K14" i="6"/>
  <c r="K13" i="6"/>
  <c r="J14" i="6"/>
  <c r="J13" i="6"/>
  <c r="I14" i="6"/>
  <c r="I13" i="6"/>
  <c r="H13" i="6"/>
  <c r="L89" i="6" l="1"/>
  <c r="N89" i="6"/>
  <c r="U89" i="6"/>
  <c r="Z89" i="6"/>
  <c r="AE89" i="6"/>
  <c r="Y89" i="6"/>
  <c r="AC89" i="6"/>
  <c r="AF89" i="6"/>
  <c r="AD89" i="6"/>
  <c r="P89" i="6"/>
  <c r="T89" i="6"/>
  <c r="W89" i="6"/>
  <c r="Q89" i="6"/>
  <c r="X89" i="6"/>
  <c r="O89" i="6"/>
  <c r="M89" i="6"/>
  <c r="H89" i="6" l="1"/>
</calcChain>
</file>

<file path=xl/sharedStrings.xml><?xml version="1.0" encoding="utf-8"?>
<sst xmlns="http://schemas.openxmlformats.org/spreadsheetml/2006/main" count="825" uniqueCount="286">
  <si>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</si>
  <si>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</si>
  <si>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</si>
  <si>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</si>
  <si>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</si>
  <si>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</si>
  <si>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</si>
  <si>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</si>
  <si>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</si>
  <si>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</si>
  <si>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</si>
  <si>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</si>
  <si>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</si>
  <si>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</si>
  <si>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</si>
  <si>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</si>
  <si>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</si>
  <si>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</si>
  <si>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</si>
  <si>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</si>
  <si>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</si>
  <si>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</si>
  <si>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</si>
  <si>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</si>
  <si>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</si>
  <si>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</si>
  <si>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</si>
  <si>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</si>
  <si>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</si>
  <si>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</si>
  <si>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</si>
  <si>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</si>
  <si>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</si>
  <si>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</si>
  <si>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</si>
  <si>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</si>
  <si>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</si>
  <si>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</si>
  <si>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</si>
  <si>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</si>
  <si>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</si>
  <si>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02-FA7-V.9</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</si>
  <si>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</si>
  <si>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</si>
  <si>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</si>
  <si>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</si>
  <si>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</si>
  <si>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</si>
  <si>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</si>
  <si>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</si>
  <si>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</si>
  <si>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</si>
  <si>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</si>
  <si>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</si>
  <si>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</si>
  <si>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</si>
  <si>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</si>
  <si>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</si>
  <si>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</si>
  <si>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</si>
  <si>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</si>
  <si>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</si>
  <si>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</si>
  <si>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</si>
  <si>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</si>
  <si>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</si>
  <si>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</si>
  <si>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</si>
  <si>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</si>
  <si>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</si>
  <si>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</si>
  <si>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</si>
  <si>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</si>
  <si>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</si>
  <si>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</si>
  <si>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</si>
  <si>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</si>
  <si>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</si>
  <si>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</si>
  <si>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</si>
  <si>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</si>
  <si>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</si>
  <si>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</si>
  <si>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</si>
  <si>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</si>
  <si>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</si>
  <si>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</si>
  <si>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</si>
  <si>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</si>
  <si>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</si>
  <si>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</si>
  <si>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</si>
  <si>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</si>
  <si>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</si>
  <si>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</si>
  <si>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</si>
  <si>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</si>
  <si>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</si>
  <si>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</si>
  <si>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</si>
  <si>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</si>
  <si>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</si>
  <si>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</si>
  <si>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</si>
  <si>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</si>
  <si>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</si>
  <si>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</si>
  <si>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</si>
  <si>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</si>
  <si>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</si>
  <si>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</si>
  <si>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</si>
  <si>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</si>
  <si>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</si>
  <si>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</si>
  <si>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</si>
  <si>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</si>
  <si>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</si>
  <si>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</si>
  <si>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 xml:space="preserve">FORMATO DE ACTUALIZACIÓN Y SEGUIMIENTO AL COMPONENTE DE GESTIÓN 
</t>
  </si>
  <si>
    <t>FORMATO DE ACTUALIZACIÓN Y SEGUIMIENTO A LAS ACTIVIDADES</t>
  </si>
  <si>
    <t>Constante</t>
  </si>
  <si>
    <t>N/A</t>
  </si>
  <si>
    <t>DIRECCION DE PLANEACION Y SISTEMAS DE INFORMACION AMBIENTAL</t>
  </si>
  <si>
    <t>811- PLANEACIÓN AMBIENTAL CON VISION REGIONAL PARA LA ADAPTACIÓN Y MITIGACIÓN AL CAMBIO CLIMÁTICO EN EL DISTRITO CAPITAL</t>
  </si>
  <si>
    <t xml:space="preserve">2. Un territorio que enfrenta el cambio climático y se ordena alrededor del agua. </t>
  </si>
  <si>
    <t>Estrategia Territorial Regional frente al Cambio Climático.</t>
  </si>
  <si>
    <t>PLANIFICACIÓN TERRITORIAL PARA LA ADAPTACIÓN Y LA MITIGACIÓN FRENTE AL CAMBIO CLIMÁTICO</t>
  </si>
  <si>
    <t>Poner en marcha un plan regional y un plan distrital frente al cambio climático</t>
  </si>
  <si>
    <t>Número de planes integrales regionales y distritales implementados</t>
  </si>
  <si>
    <t>Creciente</t>
  </si>
  <si>
    <t>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</si>
  <si>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Política pública ecourbanismo y construcción sostenible en Bogotá diseñada e implementada</t>
  </si>
  <si>
    <t>Porcentaje</t>
  </si>
  <si>
    <t>Código de construcción de Bogotá con perspectiva de sostenibilidad actualizado</t>
  </si>
  <si>
    <t>Adoptar criterios de Eco urbanismo y construcción sostenibles e iniciar una experiencia piloto</t>
  </si>
  <si>
    <t>Porcentaje de criterios de ecourbanismo y construcción sostenible establecidos para los desarrollos urbanísticos</t>
  </si>
  <si>
    <t>PÁRAMOS Y BIODIVERSIDAD</t>
  </si>
  <si>
    <t>Concertar y consolidar 1 acuerdo regional económico y social en torno a los bienes y servicios ambientales y la gobernanza del agua, en Cerros Orientales y páramos de Sumapaz, Guerrero, Chingaza y Guacheneque</t>
  </si>
  <si>
    <t>Acuerdo regional económico y social en torno a los bienes y servicios ambientales y la gobernanza del agua</t>
  </si>
  <si>
    <t xml:space="preserve"> La politica pública de Ecourbanismo y Construcción sostenible permitirá establecer una herramienta de planificación acertada del territorio y sus recursos naturales, además se convierte en una estrategia de mitigación y adaptación al cambio climático. </t>
  </si>
  <si>
    <t>Archivo SEGAE</t>
  </si>
  <si>
    <t>La adopción de criterios de ecourbanismo en los desarrollos urbanisticos permitiran un avance urbano más armónico con los recursos naturales y en el entorno. 
Además potencializa los proyectos de vivienda en condiciones adecuadas para sus residentes.</t>
  </si>
  <si>
    <t>316 - Poner en marcha un plan regional y un plan distrital frente al cambio climático</t>
  </si>
  <si>
    <t>Cambio Climático</t>
  </si>
  <si>
    <t>Políticas e instrumentos de planeación ambiental</t>
  </si>
  <si>
    <t>320-Diseñar e implementar una política pública para fomentar procesos de ecourbanismo y construcción sostenible en Bogotá que incluya estándares de construcción sostenible, un sistema de certificación de construcciones sostenibles y la actualización del Código de Construcción de Bogotá con perspectiva de sostenibilidad</t>
  </si>
  <si>
    <t>321-Adoptar criterios de Eco urbanismo y construcción sostenibles e iniciar una experiencia piloto</t>
  </si>
  <si>
    <t>Gestión del conocimiento e información ambiental</t>
  </si>
  <si>
    <t>322-Concertar y consolidar 1 acuerdo regional económico y social en torno a los bienes y servicios ambientales y la gobernanza del agua, en Cerros Orientales y páramos de Sumapaz, Guerrero, Chingaza y Guacheneque</t>
  </si>
  <si>
    <t>Archivo de gestión SPPA</t>
  </si>
  <si>
    <t>Contribuir 100% en el proceso de formulación del plan regional de adaptación y mitigación al cambio climático y liderar la ejecución de proyectos  asociados a éste, dentro del Distrito Capital</t>
  </si>
  <si>
    <t>X</t>
  </si>
  <si>
    <t>Programado</t>
  </si>
  <si>
    <t>Ejecutado</t>
  </si>
  <si>
    <t>Formular 100% el plan distrital de adaptación y mitigación al cambio climático y coordinar su puesta en marcha.</t>
  </si>
  <si>
    <t>Formular  100%  las políticas e instrumentos de planeación ambiental priorizados, así como adelantar el seguimiento a los ya existentes.</t>
  </si>
  <si>
    <t>Desarrollar el 100% el modelo de gestión intersectorial en salud ambiental para el Distrito Capital</t>
  </si>
  <si>
    <t>Desarrollar  4 estudios para determinar instrumentos económicos orientados a la protección y conservación ambiental, y apoyar la coordinación para su implementación</t>
  </si>
  <si>
    <t>Difundir a 2500 Usuarios / promedio día anual información, indicadores, estadísticas y variables ambientales a través del observatorio ambiental.</t>
  </si>
  <si>
    <t>Formular y poner en marcha 6 proyectos del plan de investigación ambiental  de Bogotá 2012-2019</t>
  </si>
  <si>
    <t>Coordinación interinstitucional para la gestión ambiental</t>
  </si>
  <si>
    <t>Fortalecer el 100% las instancias de coordinación para la gestión ambiental distrital</t>
  </si>
  <si>
    <t>Empresas vinculadas en procesos de autogestión y autorregulación</t>
  </si>
  <si>
    <t>Vincular 2500 empresas en procesos de autogestión y autorregulación como estrategia de mitigación y adaptación al cambio climático</t>
  </si>
  <si>
    <t>Ecourbanismo y construcción sostenible.</t>
  </si>
  <si>
    <t>Actualizar 100% el Código de Construcción de Bogotá con perspectiva de sostenibilidad, incluyendo estándares de construcción sostenible y un sistema de certificación de construcciones sostenibles.</t>
  </si>
  <si>
    <t>Establecer 100% los criterios de ecourbanismo y construcción sostenible a las solicitudes presentadas.</t>
  </si>
  <si>
    <t>Ciudad Región Ambiental</t>
  </si>
  <si>
    <t>Formular 4 proyectos ambientales regionales aprobados por las entidades competentes de la región, y coordinar su puesta en marcha</t>
  </si>
  <si>
    <t>0.5</t>
  </si>
  <si>
    <t>17.4</t>
  </si>
  <si>
    <t>Se han venido adelantando acciones de interlocución y trabajo conjunto entre diferentes actores de orden distrital y regional, y  cuya continuidad en el tiempo permitirá la concreción de importantes acuerdos regionales ambientales.</t>
  </si>
  <si>
    <t>1,CONTRIBUIR 100.00 % EN EL PROCESO DE FORMULACIÓN DEL PLAN REGIONAL DE ADAPTACIÓN Y MITIGACIÓN AL CAMBIO CLIMÁTICO Y  LIDERAR LA EJECUCIÓN DE PROYECTOS ASOCIADOS A ÉSTE, DENTRO DEL DISTRITO CAPITAL</t>
  </si>
  <si>
    <t>2,FORMULAR 100.00 % EL PLAN DISTRITAL DE ADAPTACIÓN Y MITIGACIÓN AL CAMBIO CLIMÁTICO Y COORDINAR SU PUESTA EN MARCHA.</t>
  </si>
  <si>
    <t>3,FORMULAR 100.00 % LAS POLÍTICAS E INSTRUMENTOS DE PLANEACIÓN AMBIENTAL PRIORIZADOS, ASÍ COMO ADELANTAR EL SEGUIMIENTO A LOS YA EXISTENTES</t>
  </si>
  <si>
    <t>4,DESARROLLAR 100.00 % EL MODELO DE GESTIÓN INTERSECTORIAL EN SALUD AMBIENTAL PARA EL DISTRITO CAPITAL.</t>
  </si>
  <si>
    <t>El modelo de gestión intersectorial en salud ambiental, permitirá la articulación de las acciones de las entidades distritales, tanto en gestión y control, para la implementación de la Política Distrital de Salud Ambiental.</t>
  </si>
  <si>
    <t>5,DESARROLLAR 4.00 ESTUDIOS PARA DETERMINAR INSTRUMENTOS ECONÓMICOS ORIENTADOS A LA PROTECCIÓN Y CONSERVACIÓN AMBIENTAL, Y APOYAR LA COORDINACIÓN PARA SU IMPLEMENTACIÓN.</t>
  </si>
  <si>
    <t>6,DIFUNDIR A 2,500.00 USUARIOS / PROMEDIO DÍA ANUAL INFORMACIÓN, INDICADORES, ESTADÍSTICAS Y VARIABLES AMBIENTALES A TRAVÉS DEL OBSERVATORIO AMBIENTAL</t>
  </si>
  <si>
    <t xml:space="preserve">Difundir información sobre el estado ambiental de la ciudad a más de 1000 usuarios del OAB </t>
  </si>
  <si>
    <t>7,FORMULAR Y PONER EN MARCHA 6.00 PROYECTOS DEL PLAN DE INVESTIGACIÓN AMBIENTAL DE BOGOTÁ 2012 -2019</t>
  </si>
  <si>
    <t>8,FORTALECER 100.00 % LAS INSTANCIAS DE COORDINACIÓN PARA LA GESTIÓN AMBIENTAL DISTRITAL.</t>
  </si>
  <si>
    <t>9,VINCULAR 2,500.00 EMPRESAS EN PROCESOS DE AUTOGESTIÓN Y AUTORREGULACIÓN COMO ESTRATEGIA DE MITIGACIÓN Y ADAPTACIÓN AL CAMBIO CLIMÁTICO</t>
  </si>
  <si>
    <t>El programa de gestión ambiental empresarial es una herramienta que permite que los empresarios a través de cambios tecnológicos o buenas prácticas operacionales  propendan por  el manejo eficiente de los recursos naturales y en una estrategia de mitigación y adaptación al cambio climático.</t>
  </si>
  <si>
    <t>10,DISEÑAR E IMPLEMENTAR 100.00 % LA POLÍTICA PÚBLICA PARA FOMENTAR PROCESOS DE ECOURBANISMO Y CONSTRUCCIÓN, CON ÉNFASIS EN SOSTENIBILIDAD MEDIOAMBIENTAL Y ECONÓMICA</t>
  </si>
  <si>
    <t>13,ACTUALIZAR 100.00 % EL CÓDIGO DE CONSTRUCCIÓN DE BOGOTÁ CON PERSPECTIVA DE SOSTENIBILIDAD, INCLUYENDO ESTÁNDARES DE CONSTRUCCIÓN SOSTENIBLE Y UN SISTEMA DE CERTIFICACIÓN DE CONSTRUCCIONES SOSTENIBLES</t>
  </si>
  <si>
    <t>11,ESTABLECER 100.00 % LOS CRITERIOS DE ECOURBANISMO Y CONSTRUCCIÓN SOSTENIBLE A LAS SOLICITUDES PRESENTADAS.</t>
  </si>
  <si>
    <t>12,FORMULAR 4.00 PROYECTOS AMBIENTALES REGIONALES APROBADOS POR LAS ENTIDADES COMPETENTES DE LA REGIÓN, Y COORDINAR SU PUESTA EN MARCHA.</t>
  </si>
  <si>
    <t xml:space="preserve">Desarrollo y priorización de estudios para determinar fortalecimiento y formulación de Instrumentos Económicos Ambientales </t>
  </si>
  <si>
    <t>Administración y gestión integral de las plataformas y bases de datos del Observatorio Ambiental del Distrito Capital.</t>
  </si>
  <si>
    <t>Realizar investigación en sistemas urbanos de drenaje sostenible, pilotos, lineamientos técnicos, seguimiento y  monitoreo.</t>
  </si>
  <si>
    <t>Gestionar o dar continuidad a los convenios y/o acuerdos institucionales requeridos para la implementación de los proyectos del Plan de Investigación Ambiental</t>
  </si>
  <si>
    <t>Fortalecimiento de la coordinación interinstitucional a través de la Comisión Intersectorial para la Sostenibilidad, la Protección Ambiental, el Ecourbanismo y la Ruralidad CISPAER, y la participación de la Entidad en otras comisiones intersectoriales del D.C.</t>
  </si>
  <si>
    <t>Fortalecimiento de las instancias ambientales de coordinación interinstitucional del Distrito Capital.</t>
  </si>
  <si>
    <t>Seguimiento a 500 empresas en procesos de autogestión y autorregulación del  Programa de Gestión Ambiental Empresarial, en el marco del Proyecto de planeación ambiental con visión  regional para la adaptación y mitigación  al cambio climático en el Distrito Capital</t>
  </si>
  <si>
    <t>Diseñar y poner en marcha el 100% las políticas públicas de ecourbanismo y construcción sostenible y actualizar el código de construcción de Bogotá.</t>
  </si>
  <si>
    <t>Atender el 100% de las solicitudes de determinantes de ecourbanismo en los instrumentos de planeamiento.</t>
  </si>
  <si>
    <t xml:space="preserve">Gestión (visitas, reuniones, talleres, conversatorios) con los diferentes actores de la región </t>
  </si>
  <si>
    <t xml:space="preserve">Poner en marcha conjuntamente con actores de la región, proyectos ambientales de carácter regional, representados tanto en acciones concretas en el territorio como en la formulación de instrumentos que faciliten la toma de decisiones ambientales.  </t>
  </si>
  <si>
    <t>no aplica</t>
  </si>
  <si>
    <t xml:space="preserve">Distrito mas el área Rurall </t>
  </si>
  <si>
    <t xml:space="preserve">Magnitud </t>
  </si>
  <si>
    <t xml:space="preserve">DISTRITO CAPITAL </t>
  </si>
  <si>
    <t>NO IDENTIFICA GRU´POS ETNICOS</t>
  </si>
  <si>
    <t>TODOS LOS GRUPOS</t>
  </si>
  <si>
    <t xml:space="preserve">Recursos </t>
  </si>
  <si>
    <t>Formular 100% el plan distrital de adaptación y mitigación al cambio climático y coordinar su puesta en marcha</t>
  </si>
  <si>
    <t>Distrital</t>
  </si>
  <si>
    <t>Fortalecer 100% las instancias de coordinación para la gestión ambiental distrital</t>
  </si>
  <si>
    <t xml:space="preserve"> </t>
  </si>
  <si>
    <t>Diseñar e implementar 100% la política pública para fomentar procesos de ecourbanismo y construcción, con enfasis en sosteniblidad medioambiental y económica.</t>
  </si>
  <si>
    <t>Chapinero</t>
  </si>
  <si>
    <t>REGIONAL</t>
  </si>
  <si>
    <t>Ninguno</t>
  </si>
  <si>
    <t>NA</t>
  </si>
  <si>
    <t>NINGUNO</t>
  </si>
  <si>
    <t xml:space="preserve">Ninguno </t>
  </si>
  <si>
    <r>
      <t xml:space="preserve">5, PONDERACIÓN HORIZONTAL AÑO: </t>
    </r>
    <r>
      <rPr>
        <b/>
        <u/>
        <sz val="10"/>
        <rFont val="Arial"/>
        <family val="2"/>
      </rPr>
      <t>2015</t>
    </r>
  </si>
  <si>
    <t>Participación en la formulación y puesta en marcha  de un proyecto asociado al plan regional integral de  Cambio Climático con entidades nacionales, regionales y distritales y  participar en iniciativas regionales y nacionales asociadas a  a Cambio climático de acuerdo a invitaciones o requerimientos de otras entidades</t>
  </si>
  <si>
    <t>Coordinación de la puesta en marcha del Plan Distrital de Adaptación y Mitigación a la Variabilidad y al Cambio Climático</t>
  </si>
  <si>
    <t>Formulación y seguimiento de políticas y/o instrumentos de planeación ambiental priorizados</t>
  </si>
  <si>
    <t>Seguimiento y evaluación del PACA Distrital Bogotá Humana</t>
  </si>
  <si>
    <t>Seguimiento a los Planes Institucionales de Gestión Ambiental -PIGA y formulación de indicadores de ecoeficiencia de las entidades distritales</t>
  </si>
  <si>
    <t>Coordinar la puesta en marcha de la implementación del Modelo de Gestión Intersectorial de Salud Ambiental</t>
  </si>
  <si>
    <t xml:space="preserve">Formulacion y desarrollo de 1 proyecto de investigacion </t>
  </si>
  <si>
    <t>Vinculación de 850 empresas en procesos de autogestión y autorregulación del  Programa de Gestión Ambiental Empresarial, en el marco del Proyecto de planeación ambiental con visión  regional para la adaptación y mitigación  al cambio climático en el Distrito Capital</t>
  </si>
  <si>
    <t>Cumplimiento de la sentencia río Bogotá</t>
  </si>
  <si>
    <t>x</t>
  </si>
  <si>
    <t>Implementación de la Política Pública de Ecourbanismo y Construcción Sostenible y su plan de acción, en trabajo conjunto con SDP  y SDHT.</t>
  </si>
  <si>
    <t>Implementación del  programa de BOGOTÁ CONSTRUCCIÓN SOSTENIBLE</t>
  </si>
  <si>
    <r>
      <t xml:space="preserve">7, OBSERVACIONES AVANCE TRIMESTRE </t>
    </r>
    <r>
      <rPr>
        <b/>
        <u/>
        <sz val="10"/>
        <rFont val="Arial"/>
        <family val="2"/>
      </rPr>
      <t>1</t>
    </r>
    <r>
      <rPr>
        <b/>
        <sz val="10"/>
        <rFont val="Arial"/>
        <family val="2"/>
      </rPr>
      <t xml:space="preserve"> DE </t>
    </r>
    <r>
      <rPr>
        <b/>
        <u/>
        <sz val="10"/>
        <rFont val="Arial"/>
        <family val="2"/>
      </rPr>
      <t>2015</t>
    </r>
  </si>
  <si>
    <t xml:space="preserve">La SDA brindó apoyo técnico para la firma de Acuerdo de Voluntades entre la Región Administrativa de Planeación Especial RAPE y el Programa de las Naciones Unidas para el Desarrollo con el objeto de aunar esfuerzos institucionales para trabajar conjuntamente en la definición e implementación de un Plan Regional Integral de Cambio Climático para la Región Central. Este acuerdo se firmó el 10 de marzo en la Cumbre de mandatarios.Además, desarrollamos en conjunto con PNUD, RAPE, Ministerio de Ambiente, IDEAM y Secretaría Distrital de Planeación una matriz de marco lógico en la que se definen los componentes, actividades y productos de la fase de coninuidad del PRICC . Desde la SDA se formuló el proyecto "Nodo Internacional de resiliencia urbana, gestión de riesgos y adaptación al cambio climático" que será presentado al FONDIGER. Se avanzó en la formulación de hipótesis de metas para las estrategias y programas definidos en el Plan Distrital de Adaptación y Mitigación a la Variabilidad y el Cambio Climático, así como en la definición de líneas de acción. Se sostuvieron 2 reuniones con la Secretaria Distrital de Ambiente, doctora Susana Muhamad, para validar y orientar la construcción de metas. 
Los resultados de este trabajo se socializaron en el mes de marzo de 2015 en la Mesa Interinstitucional de Cambio Climático, iniciando el trabajo de discusión y concertación con diferentes actores para la puesta en marcha del plan.
Se trabajó junto con otras entidades del Distrito (IDIGER, JBB, EEB, UAESP, EAB, SCRD) en la construcción de la campaña comunicacional, de acción y movilización "Con el cambio climático, todo cambia", que fue lanzada en evento público realizado el 27 de marzo de 2015. Esta campaña corresponde a la puesta en marcha de la quinta estrategia del plan "Información, acción y movilización para el cambio cultural". 
Se ha avanzado Secretaría Distrital de la Mujer en la preparación y organización de talleres, para incluir el enfoque diferencial de género en la puesta en marcha del Plan Distrital de Adaptación y Mitigación a la Variabilidad y el Cambio Climático. </t>
  </si>
  <si>
    <t>A partir del Acuerdo de voluntades firmado entre el Programa de las Naciones Unidas para el Desarrollo -PNUD- y la Rape Región Central se fomularán estrategias orientadas a  incrementar la resiliencia territorial a los impactos de la variabilidad y del cambio climático, así como propiciar rutas de desarrollo bajo en carbono  para la Región Central (Bogotá D.C., Cundinamarca, Tolima, Boyacá y Meta).  Se inicia así un trabajo mancomunado y articulado entre las partes orientado a construir un modelo de gobernanza y  brindar apoyo en la estructuración de instrumentos de planificación a nivel regional. 
Con el proyecto "Nodo Internacional de resiliencia urbana, gestión de riesgos y adaptación al cambio climático" se busca conformar un centro para la innovación, implementación e intercambio de experiencias y estrategias orientadas a la recuperación de los espacios del agua y a la reducción de riesgos, que transformen la ciudad en un territorio resiliente  y adaptado al cambio climático.
El Plan Distrital de Adaptación y Mitigación a la Variabilidad y al Cambio Climático, establecerá las acciones que el Distrito deberá implementar para minimizar y adaptarse a los efectos generados por estos fenómenos .</t>
  </si>
  <si>
    <t xml:space="preserve">PRICC: Actas de asistencia, acuerdo de voluntades firmado 
Proyecto "Nodo Internacional de resiliencia urbana, gestión de riesgos y adaptación al cambio climático" 
Archivo de gestión SPPA
</t>
  </si>
  <si>
    <t xml:space="preserve">A partir a partir del año 2015, ésta meta que pasa a ser reportada directamente por la Secretaria Distrital de Planeación; sin embargo pese a que en la Secretaria Distrital de Ambiente no presenta recursos asignados para el cumplimiento de esta meta durante el año 2015, continuó realizando el acompañamiento con las siguientes actividades desarrolladas en el primer trimestre. Se concertó entre SDA, SDP y SDHT la estrategia para la socialización del plan de acción de la PPECS, también la conformación de la mesa de Ecourbanismo y Construcción Sostenible - MECS de la Comisión intersectorial para la sostenibilidad, la protección ambiental, el ecourbanismo y la ruralidad del D.C. - CISPAER y el contenido del reglamento de la mesa, que fue aprobado en la CISPAER celebrada el 25 de marzo de 2015. A nivel interno se elaboró una herramienta para socializar los productos del plan de acción de PPECS al interior de SEGAE
</t>
  </si>
  <si>
    <t>Actas, listado de asistencia, oficios.
Archivo de SEGAE</t>
  </si>
  <si>
    <t>Durante el trimestre se emitieron lineamientos para el Plan Parcial de desarrollo Hacienda San Antonio y el Plan de Implantación Centro Comercial Iberia, así como para  Patios permanentes Sistema Integrado de Transporte Publico - SITP, como son: Juan Bosco, Verbena, Alameda, Gaviotas, Margaritas; se atendieron 12 Conceptos de Legalización de Barrios para las localidades de Usaquén, Ciudad Bolívar, Fontibón, San Cristóbal, Usme, Suba, Rafael Uribe por solitud de la Secretaría Distrital de Hábitat; 1 solicitud de Caja de Vivienda Popular con 336 tramos de diferentes localidades; y se realizó la revisión de 25 diseños paisajísticos de futuros parques y zonas verdes de la ciudad.</t>
  </si>
  <si>
    <t xml:space="preserve">Actas de asistencia 
Formatos de Asistencia Técnica reciproca 
Documentos proceso páramos. </t>
  </si>
  <si>
    <r>
      <t xml:space="preserve">La SDA participó en la mesa de seguimiento al convenio de integración Bogotá Soacha, en la cual se presentó el interés de la SDA de definir mecanismos para la recuperación del humedal Tibánica y de la conectividad con Potrero Grande y el Embalse Terreros. Dando continuidad a los compromisos adquiridos en la reunión de seguimiento al convenio de integración Bogotá Soacha, se realizó el 18 de Participación interinstitucional en proyectos regionales: Participación en la mesa de seguimiento al convenio de integración Bogotá Soacha, definiendo mecanismos para la recuperación del humedal Tibanica y de la conectividad con Potrero Grande y el Embalse 
</t>
    </r>
    <r>
      <rPr>
        <b/>
        <sz val="11"/>
        <rFont val="Arial"/>
        <family val="2"/>
      </rPr>
      <t>Proyecto Páramos de Guerrero, Chingaza, Sumapaz, los Cerros Orientales de Bogotá</t>
    </r>
    <r>
      <rPr>
        <sz val="11"/>
        <rFont val="Arial"/>
        <family val="2"/>
      </rPr>
      <t xml:space="preserve">: La SDA apoyó el proceso de identificación de acciones a implementar en la zona de Sumapaz, específicamente en los corregimientos de San Juan de Sumapaz y Nazareth. En el proceso realizado con San Juan se presentó a la comunidad, el proyecto de páramos y la posibilidad de intervención mediante acciones de reconversión productiva. Los representantes del Sindicato de Trabajadores Agrícolas de Sumapaz – SINTRAPAZ y de la Coordinadora Provisional Campesina de Bogotá – COCAB indicaron que definirán la posibilidad de articular el proyecto de páramos con el plan de desarrollo de la Zona de Reserva Campesina. Por otra parte en el proceso realizado en Nazareth se acordó con la comunidad que el proyecto de páramos fortalecerá la intervención realizada por la SDA y se trabajarán en nuevos predios.  
</t>
    </r>
    <r>
      <rPr>
        <b/>
        <sz val="11"/>
        <rFont val="Arial"/>
        <family val="2"/>
      </rPr>
      <t>Reserva Forestal Regional Productora del Norte de Bogotá, D. C. Thomas Van der Hammen</t>
    </r>
    <r>
      <rPr>
        <sz val="11"/>
        <rFont val="Arial"/>
        <family val="2"/>
      </rPr>
      <t xml:space="preserve">: Se elaboró propuesta de posibles escenarios para compra de predios en la TvdH y estrategias de adquisición predial dentro del polígono de la Reserva: 1. Aportes voluntarios y 2. Huella de carbono con las aerolíneas, colegios localizados dentro de la Reserva. Se ha participado en las reuniones citadas por la SDP para coordinar acciones desde el Distrito Capital en la implementación del PMA de la Reserva TvdH. De igual forma se viene trabajando en el diseño de instrumentos financieros para gestionar la compra o intervención en la Reserva, y en la coordinación de acciones en los procesos de borde de Ciudad. 
Se viene adelantado gestiones interinstitucionales para analizar y conceptuar sobre la afectación de la EEP con la construcción de vías como: ALO sobre Humedal Capellanía, Vía Expresa a la Conejera, Extensión Clle 170 y Reserva La Salitrosa, Corredor Ferreo sobre el Humedal Tibanica, Autopista Norte sobre Humedal Torca-Guaymaral. Sobre el particular se elaboró resumen sobre la construcción de la avenida San José, entre las avenidas Suba - Cota y la Ciudad de Cali con radicado 2015IE48059. 
</t>
    </r>
    <r>
      <rPr>
        <b/>
        <sz val="11"/>
        <rFont val="Arial"/>
        <family val="2"/>
      </rPr>
      <t xml:space="preserve">Evaluación Regional del Agua - (ERA): </t>
    </r>
    <r>
      <rPr>
        <sz val="11"/>
        <rFont val="Arial"/>
        <family val="2"/>
      </rPr>
      <t xml:space="preserve">Elaboración conjunta de documentos de soporte a la ERA en aspectos de calidad y disponibilidad de la información hidrometeorológica, validación de dos indicadores de la ERA para el territorio de Bogotá donde la SDA tiene competencias: Recarga Potencial y Vulnerabilidad a la contaminación. Se está trabajando en el cálculo de otros indicadores que usan de base la medida de evapotranspiración Real y Potencial.  
</t>
    </r>
    <r>
      <rPr>
        <b/>
        <sz val="11"/>
        <rFont val="Arial"/>
        <family val="2"/>
      </rPr>
      <t>Reserva Forestal Oriental Cerros Orientales:</t>
    </r>
    <r>
      <rPr>
        <sz val="11"/>
        <rFont val="Arial"/>
        <family val="2"/>
      </rPr>
      <t xml:space="preserve"> Se está terminando propuesta de directrices ambientales para el ordenamiento y Plan de manejo ambiental de las áreas no ocupadas en la franja de adecuación de los cerros orientales conteniendo Lineamientos e identificación de áreas de significancia ambiental, e incorporación de las iniciativas planteadas en los proyectos, fundamentados en el POT 190/2004 y se Resolución 228/2015, expedida por SDP.
</t>
    </r>
  </si>
  <si>
    <t>La SDA brindó apoyo técnico para la firma de Acuerdo de Voluntades entre la Región Administrativa de Planeación Especial RAPE y el Programa de las Naciones Unidas para el Desarrollo con el objeto de aunar esfuerzos institucionales para trabajar conjuntamente en la definición e implementación de un Plan Regional Integral de Cambio Climático para la Región Central. Este acuerdo se firmó el 10 de marzo en la Cumbre de mandatarios. Además, desarrollamos en conjunto con PNUD, RAPE, Ministerio de Ambiente, IDEAM y Secretaría Distrital de Planeación una matriz de marco lógico en la que se definen los componentes, actividades y productos de la fase de coninuidad del PRICC. Desde la SDA se formuló el proyecto "Nodo Internacional de resiliencia urbana, gestión de riesgos y adaptación al cambio climático" que será presentado al FONDIGER</t>
  </si>
  <si>
    <t>A partir del Acuerdo de voluntades firmado entre el Programa de las Naciones Unidas para el Desarrollo -PNUD- y la Rape Región Central se fomularán estrategias orientadas a  incrementar la resiliencia territorial a los impactos de la variabilidad y del cambio climático, así como propiciar rutas de desarrollo bajo en carbono  para la Región Central (Bogotá D.C., Cundinamarca, Tolima, Boyacá y Meta).  Se inicia así un trabajo mancomunado y articulado entre las partes orientado a construir un modelo de gobernanza y  brindar apoyo en la estructuración de instrumentos de planificación a nivel regional. 
Con el proyecto "Nodo Internacional de resiliencia urbana, gestión de riesgos y adaptación al cambio climático" se busca conformar un centro para la innovación, implementación e intercambio de experiencias y estrategias orientadas a la recuperación de los espacios del agua y a la reducción de riesgos, que transformen la ciudad en un territorio resiliente  y adaptado al cambio climático.</t>
  </si>
  <si>
    <t xml:space="preserve">PRICC: Actas de asistencia, acuerdo de voluntades firmado 
Proyecto "Nodo Internacional de resiliencia urbana, gestión de riesgos y adaptación al cambio climático" 
</t>
  </si>
  <si>
    <t xml:space="preserve">Se avanzó en la formulación de hipótesis de metas para las estrategias y programas definidos en el Plan Distrital de Adaptación y Mitigación a la Variabilidad y el Cambio Climático, así como en la definición de líneas de acción. Se sostuvieron 2 reuniones con la Secretaria Distrital de Ambiente, doctora Susana Muhamad, para validar y orientar la construcción de metas. Los resultados de este trabajo se socializaron en el mes de marzo de 2015 en la Mesa Interinstitucional de Cambio Climático, iniciando el trabajo de discusión y concertación con diferentes actores para la puesta en marcha del plan. Se trabajó junto con otras entidades del Distrito (IDIGER, JBB, EEB, UAESP, EAB, SCRD) en la construcción de la campaña comunicacional, de acción y movilización "Con el cambio climático, todo cambia", que fue lanzada en evento público realizado el 27 de marzo de 2015. Esta campaña corresponde a la puesta en marcha de la quinta estrategia del plan "Información, acción y movilización para el cambio cultural". 
Se ha avanzado Secretaría Distrital de la Mujer en la preparación y organización de talleres, para incluir el enfoque diferencial de género en la puesta en marcha del Plan Distrital de Adaptación y Mitigación a la Variabilidad y el Cambio Climático. </t>
  </si>
  <si>
    <t>El Plan Distrital de Adaptación y Mitigación a la Variabilidad y al Cambio Climático, establecerá las acciones que el Distrito deberá implementar para minimizar y adaptarse a los efectos generados por estos fenómenos .</t>
  </si>
  <si>
    <t>Política Distrital de Protección y  Bienestar Animal: está en construcción el Plan de Acción. El Proyecto de Decreto para la adopción de la Política se encuentra en trámite de firmas.
Política de Humedales del Distrito Capital: se cuenta con la primera versión de la matriz de plan de acción.
Ajuste a la Política de Producción Sostenible: se cuenta con una propuesta del Documento Técnico de Soporte y la estructura programática de la Política. Política de Pública de Ecourbanismo y Construcción Sostenible: se ajustó la propuesta de plan de acción. Se elaboró y aprobó el reglamento interno de la Mesa de Ecourbanismo y Construcción Sostenible de la CISPAER.Planes de Manejo Ambiental: se está adelantando la gestión para la contratación de la formulación participativa de los Planes de Manejo Ambiental de los Parques Ecológicos Distritales de Humedal El Salitre, el Tunjo y La Isla. Sin embargo, la viabilidad de este contrato se está estudiando desde el punto de vista jurídico. Plan de Consolidación de la Estructura Ecológica Principal: se inició la elaboración de este instrumento y de la propuesta de indicadores. Se elaboró una matriz para recoger información sobre el estado actual de la Estructura Ecológica Principal. 
Planes Ambientales Locales: se participó en reuniones con diferentes Comisiones Ambientales Locales-CAL, con el fin de posicionar como parte de la agenda los planes de acción 2015, el seguimiento a los proyectos de inversión, los informes de avance de proyectos ejecutados 2014 entre otros aspectos relacionados con el seguimiento a PAL. Se realizó una jornada conjunta de capacitación entre la Contraloría y la Secretaría Distrital de Ambiente dirigida a las alcaldías locales.
Gestión de Riesgos: revisión de la información para el proceso de formulación del Sistema de Respuesta a Emergencias por Calidad del Aire en Bogotá. Se entregó una propuesta metodológica al IDIGER para la elaboración del Documento Técnico de Soporte del  Plan Estratégico de Transformación del SDPS. 
PACA: seguimiento al PACA Distrital corte a 31 de Diciembre del 2014, información de avances físicos y presupuestales de las 20 entidades del PACA Distrital. SPPA articuló con la Contraloría de Bogotá el Seguimiento al PACA Distrital. Coordinación y desarrollo del recorrido al Camino Peatonal a Monserrate. Elaboración Boletín Nº 1 del PACA Distrital. Seguimiento y retroalimentación al Módulo PACA del OAB. Identificación de metas y/o acciones que corresponden a adaptación y mitigación del Cambio Climático. Se adelanta ajuste al procedimiento de “Orientación para la Formulación de Instrumentos de Planeación”. Definición cronograma del año 2015 para el PACA Distrital. Avance en la consecución de las encuestas de percepción del servicio de orientación para los instrumento de Planeación Ambiental para este caso el PACA Distrital.
PIGA: Se adelantó la orientación frente a la formulación y seguimiento de los PIGA a  23 entidades. Revisión de informes a 26 entidades y cuatro Documentos PIGA. Documento borrador del Programa Distrital de Compras Verdes. Tres reuniones con la mesa PIGA de la SDA, DGA, SCASP y SPPA, con el fin de determinar la coordinación de cada área en el tema y mejorar la proyección para el 2015. 3 mesas PIGA para tratar el tema de los riesgos ambientales. Reunión para la definición de indicadores desde el Programa de Gestión Ambiental Empresarial de la SDA. Se evaluó la posibilidad de del cálculo de huella de carbono corporativa y se invitó a las 92 entidades públicas distritales a participar de este. Se elaboró el acta de concertación de la Alcaldía Local de San Cristóbal. Se avanzó en la elaboración del informe de indicadores de ecoeficiencia 2008 – 2014.</t>
  </si>
  <si>
    <t xml:space="preserve">
SEGUIMIENTO Y FORMULACIÓN DE POLÍTICAS E INSTRUMENTOS DE PLANEACIÓN AMBIENTAL: La formulación y seguimiento de políticas e instrumentos de planeación ambiental, permite a la autoridad ambiental y a los actores del Sistema Ambiental de Bogotá, el logro de los retos de sostenibilidad en la ciudad.
PACA: Hacer visible en términos presupuestales y descriptivos la gestión ambiental que realizan en el Distrito Capital  las entidades del SIAC.
PIGA: El PIGA contribuye al cumplimiento de los objetivos de ecoeficiencia del PGA, a través  de la implementación por parte de las entidades distritales,  de prácticas ambientales que aporten a la calidad ambiental, al uso ecoeficiente de los recursos y a la armonía socio ambiental de Bogotá.
PMA: Con la formulación de estos instrumentos de Planeación Ambiental, se logra orientar la  gestión, hacia la recuperación y conservación de las áreas protegidas del Distrito Capital.</t>
  </si>
  <si>
    <t>Como parte del proceso de puesta en marcha del Modelo de Gestión Intersectorial en Salud Ambiental para el Distrito Capital - MGISA, durante el primer trimestre del 2015 se realizaron las siguientes actividades:
* El 29 de enero se presentó en la Mesa de Salud Ambiental de la CISPAER.
- Se elaboró la Propuesta del plan de acción de la Mesa de Salud Ambiental 2015.
- Se elaboró la Propuesta de modificación del reglamento interno de este espacio, la cual fue presentada y aprobada por la CISPAER en la sesión del 25 de marzo.
* Se continuó con la realización de la Mesa de Alertas de calidad del aire y salud, en la cual se cuenta con el  Índice de Calidad de Aire de Bogotá IBOCA y las medidas a tomar en cada uno de los niveles establecidos por este índice.
* En el marco de la revisión del Índice de gestión de salud ambiental propuesto por el Ministerio de Salud y el cual se quiere implementar en el marco del MGISA del Distrito, se realizó la propuesta del componente de coordinación intersectorial.
* Se coordinó la realización de la Mesa Distrital de Salud Ambiental del Consejo Consultivo de Ambiente (febrero 26), en la cual se socializaron las propuestas de los Planes de Acción Local de Salud Ambiental-PALSA para la vigencia 2015.
*  Se coordinó la realización de una video-llamada (20 de febrero) con delegados del Área Metropolitana del Valle de Aburrá, para compartir la experiencia que ha tenido el Distrito en la implementación de la Política Distrital de Salud Ambiental y el funcionamiento de las instancias de coordinación en salud ambiental recogidas en el MGISA.
* Se inició la revisión y retroalimentación de la Política Integral de Salud Ambiental formulada por el Ministerio de Salud y Protección Social, el Ministerio de Ambiente y el Departamento Nacional de Planeación. Para este proceso se realizaron varias reuniones presenciales, y sesiones de elluminate para la retroalimentación del documento.
* Se apoyó la elaboración de los estudios previos para la realización de un Convenio Marco entre la Secretaría Distrital de Salud y la Secretaría Distrital de Ambiente, con el objeto de articular y desarrollar de forma conjunta, las acciones de  planeación y gestión de la Calidad del Aire y su impacto en la salud.
* Se participó en la socialización de la metodología "PASE a la equidad", con la cual se va a realizar la armonización del Plan Decenal de Salud, con el Plan Distrital de Desarrollo (18 y 19 de marzo). Esta socialización fue desarrollada por el Ministerio de Salud y Protección Social. Así  mismo el 26 de marzo se participó en la concertación del plan de trabajo para realizar esta armonización con las entidades del Distrito.</t>
  </si>
  <si>
    <t>Se cuenta con más opciones y estudios para implemetnación de Instrumentos económicos en el DC</t>
  </si>
  <si>
    <t xml:space="preserve">Archivo de Gestión de la DPSIA </t>
  </si>
  <si>
    <t xml:space="preserve">A corte del primer trimestre de 2015, el OAB tuvo en promedio 1.457 visitas diarias, con 1.021 visitas en enero, 1.565 en febrero  y  1.785 en marzo.  Se encuentran publicados 436 indicadores disponibles en el Observatorio, con nivel de actualización de  92%. Así mismo, se adelantaron capacitaciones de administración y actualización de indicadores a  4 servidores de la SDA y del SIAC con 5,15 horas efectivas de dedicación, igualmente se adelantó el proceso de acompañamiento  y seguimiento en la actualizacion de los indicadores a 34 servidores con un 37.15 horas efectivas de dedicación. Fueron atendidas 63 solicitudes de información  realizadas por la comunidad. En el modulo de documentos e investigaciones se ingresaron 42 documentos y se publicaron. Así mismo, se adelantaron 1 foros virtual y 2 boletines, se elaboraron 141 Notas para publicación en el modulo de observatorio con la comunidad , se realizaron 16 actividades de publicacion de notas en el boletin virtual de la SDA, envio de información para la difusión en redes sociales y en la pantallas de la SDA. 155 personas registradas en el OAB.
La meta para el 2015 es difundir a 1.600 usuarios promedio anual información, indicadores, estadisticas y variables ambientales a través del observatorio ambiental. Se ha avanzado esta meta, con ciertas dificultadaes derivadas de la no implementación del plan de comunicaciones del OAB, por falta de recursos de inversión.  Para reportar en el SEGPLAN se debe mantener el dato del trimestre anterior, ya que el aplicativo no permite reportar cifra menor por la tipologia de la meta (Creciente).
</t>
  </si>
  <si>
    <t>Se aprecia un retraso del 9 % respecto a la meta de 1600 usuarios, debido a que el plan de comunicaciones y medios que permitía una mayor difusión y  coocimiento social del OAB, no se ejecutó por falta de recursos.</t>
  </si>
  <si>
    <t>La solución es identificar NUEVOS resursos de inversión para la implementación de una estrategia de comunicaciones que permita contar con más usuarios del OAB.</t>
  </si>
  <si>
    <t>Informes mensuales del convenio 594 de 2015 (COLNODO). Portal http://oab.ambientebogota.gov.co, estadísticas del OAB en http://oab.ambientebogota.gov.co/stats</t>
  </si>
  <si>
    <t xml:space="preserve">Se viene desarrollando la investigación de las tipologías y/o tecnologías de sistemas urbanos de drenaje sostenible (SUDS) que más se adapten a las condiciones de la ciudad de Bogotá D.C, por medio de la Universidad de los Andes, la cual fue contratada en el marco del convenio Secretaria Distrital de Ambiente y La Empresa de Acueducto y Alcantarillado de Bogotá 1269/2013. 
Se ha recibido a satisfacción el primer producto del convenio con la Universidad de los Andes, que consiste en el Estudio de los antecedentes e información de las tecnologías y/o tipologías de SUDS existentes. 
Así mismo, se ha avanzado en el producto 2 que corresponde al Informe sobre la investigación y desarrollo de las tecnologías y/o tipologías de SUDS que más se adapten a la problemática de la escorrentía pluvial urbana en la ciudad de Bogotá D.C.
Se avanzó en reunión de concertación con la Unidad Administrativa Especial de Servicios Públicos (UAESP) y el Banco Interamericano de Desarrollo, para ajustar el componente de residuos sólidos domiciliarios de la investigación respecto al análisis de viabilidad con énfasis financiero del aprovechamiento de escombros y residuos sólidos domiciliarios.  Por otro lado, el proyecto de la Universidad del Bosque de Salud Ambiental fue cancelado debido a que el cronograma de contratación de la Universidad no coincide con el de la Secretaria Distrital de Ambiente, y tiene otras prioridades para el 2015.
En el mes de marzo se realizó el segundo taller de intercambio técnico sobre catastro de suelos contaminados con la Alcaldía de Stuttgart-Alemania, durante el cual se fortalecieron capacidades técnicas, financieras y organizativas para la gestión de sitios contaminados, y, se acordó e inició la ejecución del plan de trabajo del proyecto de indicadores de cambio climático con ONU Hábitat en el mismo mes.    
</t>
  </si>
  <si>
    <t>1.  Pre acuerdo sobre la investigación relacionada a la (s) mejor (es) alternativa (s) de aprovechamiento de reisudos sólidos y escombros para la ciudad de Bogotá, que le permitirá a la ciudad tomar decisiones sobre el modelo de aprovechamiento de basuras.  2.  Capacidades instaladas e intercambios técnicos relevantes para que el equipo de la secretaria distrital de ambiente pueda diseñar e implementar el modelo de gestión técnico, financiero y organizacional de gestión de sitios contaminados en Bogotá.  3.  Un acuerdo sobre el desarrollo de la construcción de un módulo de indicadores de cambio climático que le permitirá a Bogotá y a otras dos ciudades firmantes de la Declaración de Bogotá, tomar decisiones informadas de política pública con rigor científico y en base al impacto de los programas y proyectos.</t>
  </si>
  <si>
    <t xml:space="preserve">Carpeta con evidencia de los documentos generados. </t>
  </si>
  <si>
    <t>Se realizó el 25 de marzo de 2015, la Primera sesión de la Comisión Intersectorial para la Sostenibilidad, la Protección Ambiental, el Ecourbanismo y la Ruralidad del D.C., donde se incluyeron los siguientes temas: 
1. Socialización de la Política Pública de Ecourbanismo y Construcción Sostenible.
2. Aprobación del Reglamento de la Mesa de  Ecourbanismo  y Construcción Sostenible.
3. Aprobación de la modificación al Reglamento de la Mesa de Salud Ambiental.Se invitó al Ministerio de Ambiente a realizar una presentación de la propuesta de socialización del resultado final del Realinderamiento de la Cuenca Alta del Río Bogotá, en la Mesa de Ruralidad de la CISPAER, a desarrollarse el día 16 de abril de 2015.Se consolidó la información y se realizó seguimiento de las otras comisiones donde participa la SDA durante lo corrido del 2014. 
Elaboración del reglamento interno de la Mesa de Protección y Bienestar Animal, en el marco del Consejo Consultivo de Ambiente. Elaboración del reglamento interno del Consejo Consultivo de Gestión de Riesgos y Cambio Climático. Elaboración del reglamento interno de la Comisión Intersectorial de Gestión de Riesgos y Cambio Climático. Apoyo en la modificación del reglamento interno de la Mesa de Salud Ambiental, en el marco de la CISPAER.
Coordinación con la Secretaría General en cuanto al proceso de racionalización de instancias locales, incluyendo los Consejos Locales de Protección y Bienestar Animal, las Comisiones Ambientales Locales y los Consejos Locales de Gestión de Riesgos y Cambio Climático.</t>
  </si>
  <si>
    <t xml:space="preserve">Los beneficios son la coordinación insterinstitucional para la toma de decisiones en materia ambiental en el D.C., la dinamización del espacio de coordinación y  la correcta articulación de la ejecución de las políticas y planes ambientales. </t>
  </si>
  <si>
    <t xml:space="preserve">Listados de asistencia, oficio invitación, actas de reunión.
</t>
  </si>
  <si>
    <t>Durante el primer trimestre en el nivel ACERCAR se vincularon 100 empresas al programa de gestión ambiental empresarial, completando 1467 empresas de las 2500 ponderada para cumplir la totalidad de la meta. Adicionalmente, se han desarrollado las siguientes actividades:
- Recepción y elaboración de respuesta a los formularios GAE y actas de compromiso para participar en el primer ciclo 2015.
- El 100 % de las visitas técnicas de diagnósticos a las empresas inscritas y que no se retiraron.
- 4 capacitaciones, los días 03, 10, 17 y 24 de marzo, sobre normatividad ambiental dirigida a las empresas inscritas en el primer ciclo Nivel I ACERCAR. 
- Revisión de los talleres de diagrama de flujo y matriz de AIA enviados por las empresas inscritas, los cuales son parte de los compromisos requeridos para aprobar nivel ACERCAR.
- Divulgación del programa GAE en Barrio Toberín y las Ferias, CocaCola, Zona Franca Bogotá y Sector Curtiembres San Benito, Cencosud.
- Acercar Expres – Hospitales Verdes: Capacitaciones los días 27/02/2015 y el 27/03/2015 y visitas diagnóstico a los hospitales vinculados.</t>
  </si>
  <si>
    <t>Actas de asistencia 
Correos electrónicos.
Documentos técnicos de soportes. 
Presentaciones realizadas.
Matrices y formularios diligenciados.
Documentos de entregas parciales y finales.</t>
  </si>
  <si>
    <r>
      <rPr>
        <b/>
        <sz val="11"/>
        <rFont val="Arial"/>
        <family val="2"/>
      </rPr>
      <t xml:space="preserve">DESCUENTO PREDIAL PARA CONSTRUCCIONES ECOSOSTENIBLES: </t>
    </r>
    <r>
      <rPr>
        <sz val="11"/>
        <rFont val="Arial"/>
        <family val="2"/>
      </rPr>
      <t xml:space="preserve">El estudio económico se hizo en el 2014 el cual se presentó dentro de la modernización tributaria y no fué aprobado por el Concejo de Bogotá. A la fecha no se ha podido volver a presentar ante el Concejo  el incentivo predial al programa Bogotá Construción Sostenible.
</t>
    </r>
    <r>
      <rPr>
        <b/>
        <sz val="11"/>
        <rFont val="Arial"/>
        <family val="2"/>
      </rPr>
      <t xml:space="preserve">INCENTIVO CONSTRUCCIONES SOSTENIBLE: </t>
    </r>
    <r>
      <rPr>
        <sz val="11"/>
        <rFont val="Arial"/>
        <family val="2"/>
      </rPr>
      <t xml:space="preserve">Se inicia acercamiento con la Secretaría Distrital de Planeación- SDP para la implementación del incentivo económico para cargas urbanísticas del Decreto 562 de 2014 que reduce éstas hasta en un 40% según reglamentación que se gestiones entre la SDA y la SDP.
</t>
    </r>
    <r>
      <rPr>
        <b/>
        <sz val="11"/>
        <rFont val="Arial"/>
        <family val="2"/>
      </rPr>
      <t xml:space="preserve">RESERVA REGIONAL PRODUCTORA: </t>
    </r>
    <r>
      <rPr>
        <sz val="11"/>
        <rFont val="Arial"/>
        <family val="2"/>
      </rPr>
      <t xml:space="preserve">Thomas Van Der Hammen, se modifica la propuesta de incentivos y se realiza presentación de propuesta de incentivos voluntarios en compensación a Huella de Carbono por los viajes aéreos dentro y fuera del país. 
</t>
    </r>
    <r>
      <rPr>
        <b/>
        <sz val="11"/>
        <rFont val="Arial"/>
        <family val="2"/>
      </rPr>
      <t>PAGO POR SERVICIOS AMBIENTALES:</t>
    </r>
    <r>
      <rPr>
        <sz val="11"/>
        <rFont val="Arial"/>
        <family val="2"/>
      </rPr>
      <t xml:space="preserve"> El estudio esta realizado, se espera que la Dirección de Gestión Ambiental invite a continuar el proceso para su implementación. 
</t>
    </r>
    <r>
      <rPr>
        <b/>
        <sz val="11"/>
        <rFont val="Arial"/>
        <family val="2"/>
      </rPr>
      <t>PUBLICIDAD EXTERIOR VISUAL - PEV:</t>
    </r>
    <r>
      <rPr>
        <sz val="11"/>
        <rFont val="Arial"/>
        <family val="2"/>
      </rPr>
      <t xml:space="preserve"> Se entrega documento publicable que describe los pasos que llevaron a su consolidación. 
</t>
    </r>
  </si>
  <si>
    <r>
      <rPr>
        <b/>
        <sz val="11"/>
        <rFont val="Arial"/>
        <family val="2"/>
      </rPr>
      <t>Participación interinstitucional en proyectos regionales</t>
    </r>
    <r>
      <rPr>
        <sz val="11"/>
        <rFont val="Arial"/>
        <family val="2"/>
      </rPr>
      <t xml:space="preserve">: Participación en la mesa de seguimiento al convenio de integración Bogotá Soacha, definiendo mecanismos para la recuperación del humedal Tibanica y de la conectividad con Potrero Grande y el Embalse 
</t>
    </r>
    <r>
      <rPr>
        <b/>
        <sz val="11"/>
        <rFont val="Arial"/>
        <family val="2"/>
      </rPr>
      <t xml:space="preserve">Proyecto Páramos de Guerrero, Chingaza, Sumapaz, los Cerros Orientales de Bogotá: </t>
    </r>
    <r>
      <rPr>
        <sz val="11"/>
        <rFont val="Arial"/>
        <family val="2"/>
      </rPr>
      <t xml:space="preserve">La SDA apoyó el proceso de identificación de acciones a implementar en la zona de Sumapaz, específicamente en los corregimientos de San Juan de Sumapaz y Nazareth. En el proceso realizado con San Juan se presentó a la comunidad, el proyecto de páramos y la posibilidad de intervención mediante acciones de reconversión productiva. Los representantes del Sindicato de Trabajadores Agrícolas de Sumapaz – SINTRAPAZ y de la Coordinadora Provisional Campesina de Bogotá – COCAB indicaron que definirán la posibilidad de articular el proyecto de páramos con el plan de desarrollo de la Zona de Reserva Campesina. Por otra parte en el proceso realizado en Nazareth se acordó con la comunidad que el proyecto de páramos fortalecerá la intervención realizada por la SDA y se trabajarán en nuevos predios.  
</t>
    </r>
    <r>
      <rPr>
        <b/>
        <sz val="11"/>
        <rFont val="Arial"/>
        <family val="2"/>
      </rPr>
      <t>Reserva Forestal Regional Productora del Norte de Bogotá, D. C. Thomas Van der Hammen:</t>
    </r>
    <r>
      <rPr>
        <sz val="11"/>
        <rFont val="Arial"/>
        <family val="2"/>
      </rPr>
      <t xml:space="preserve"> Se elaboró propuesta de posibles escenarios para compra de predios en la TvdH y estrategias de adquisición predial dentro del polígono de la Reserva: 1. Aportes voluntarios y 2. Huella de carbono con las aerolíneas, colegios localizados dentro de la Reserva. Se ha participado en las reuniones citadas por la SDP para coordinar acciones desde el Distrito Capital en la implementación del PMA de la Reserva TvdH. De igual forma se viene trabajando en el diseño de instrumentos financieros para gestionar la compra o intervención en la Reserva, y en la coordinación de acciones en los procesos de borde de Ciudad. 
Se viene adelantado gestiones interinstitucionales para analizar y conceptuar sobre la afectación de la EEP con la construcción de vías como: ALO sobre Humedal Capellanía, Vía Expresa a la Conejera, Extensión Clle 170 y Reserva La Salitrosa, Corredor Ferreo sobre el Humedal Tibanica, Autopista Norte sobre Humedal Torca-Guaymaral. Sobre el particular se elaboró resumen sobre la construcción de la avenida San José, entre las avenidas Suba - Cota y la Ciudad de Cali con radicado 2015IE48059. 
</t>
    </r>
    <r>
      <rPr>
        <b/>
        <sz val="11"/>
        <rFont val="Arial"/>
        <family val="2"/>
      </rPr>
      <t>Evaluación Regional del Agua - (ERA):</t>
    </r>
    <r>
      <rPr>
        <sz val="11"/>
        <rFont val="Arial"/>
        <family val="2"/>
      </rPr>
      <t xml:space="preserve"> Elaboración conjunta de documentos de soporte a la ERA en aspectos de calidad y disponibilidad de la información hidrometeorológica, validación de dos indicadores de la ERA para el territorio de Bogotá donde la SDA tiene competencias: Recarga Potencial y Vulnerabilidad a la contaminación. Se está trabajando en el cálculo de otros indicadores que usan de base la medida de evapotranspiración Real y Potencial.  
Reserva Forestal Oriental Cerros Orientales: Se está terminando propuesta de directrices ambientales para el ordenamiento y Plan de manejo ambiental de las áreas no ocupadas en la franja de adecuación de los cerros orientales conteniendo Lineamientos e identificación de áreas de significancia ambiental, e incorporación de las iniciativas planteadas en los proyectos, fundamentados en el POT 190/2004 y se Resolución 228/2015, expedida por SDP.
</t>
    </r>
  </si>
  <si>
    <t>La SDA brindó apoyo técnico para la firma de Acuerdo de Voluntades entre la Región Administrativa de Planeación Especial RAPE y el Programa de las Naciones Unidas para el Desarrollo con el objeto de aunar esfuerzos institucionales para trabajar conjuntamente en la definición e implementación de un Plan Regional Integral de Cambio Climático para la Región Central. Este acuerdo se firmó el 10 de marzo en la Cumbre de mandatarios. Además, desarrollamos en conjunto con PNUD, RAPE, Ministerio de Ambiente, IDEAM y Secretaría Distrital de Planeación una matriz de marco lógico en la que se definen los componentes, actividades y productos de la fase de coninuidad del PRICC .Desde la SDA se formuló el proyecto "Nodo Internacional de resiliencia urbana, gestión de riesgos y adaptación al cambio climático" que será presentado al FONDIGER</t>
  </si>
  <si>
    <t xml:space="preserve">Se avanzó en la formulación de hipótesis de metas para las estrategias y programas definidos en el Plan Distrital de Adaptación y Mitigación a la Variabilidad y el Cambio Climático, así como en la definición de líneas de acción. Se sostuvieron 2 reuniones con la Secretaria Distrital de Ambiente, doctora Susana Muhamad, para validar y orientar la construcción de metas. 
Los resultados de este trabajo se socializaron en el mes de marzo de 2015 en la Mesa Interinstitucional de Cambio Climático, iniciando el trabajo de discusión y concertación con diferentes actores para la puesta en marcha del plan. Se trabajó junto con otras entidades del Distrito (IDIGER, JBB, EEB, UAESP, EAB, SCRD) en la construcción de la campaña comunicacional, de acción y movilización "Con el cambio climático, todo cambia", que fue lanzada en evento público realizado el 27 de marzo de 2015. Esta campaña corresponde a la puesta en marcha de la quinta estrategia del plan "Información, acción y movilización para el cambio cultural". 
Se ha avanzado Secretaría Distrital de la Mujer en la preparación y organización de talleres, para incluir el enfoque diferencial de género en la puesta en marcha del Plan Distrital de Adaptación y Mitigación a la Variabilidad y el Cambio Climático. </t>
  </si>
  <si>
    <t>Como parte del proceso de puesta en marcha del Modelo de Gestión Intersectorial en Salud Ambiental para el Distrito Capital - MGISA, durante el primer trimestre del 2015 se realizaron las siguientes actividades:* El 29 de enero se presentó en la Mesa de Salud Ambiental de la CISPAER.
- Se elaboró la Propuesta del plan de acción de la Mesa de Salud Ambiental 2015.
- Se elaboró la Propuesta de modificación del reglamento interno de este espacio, la cual fue presentada y aprobada por la CISPAER en la sesión del 25 de marzo.* Se continuó con la realización de la Mesa de Alertas de calidad del aire y salud, en la cual se cuenta con el  Índice de Calidad de Aire de Bogotá IBOCA y las medidas a tomar en cada uno de los niveles establecidos por este índice.
* En el marco de la revisión del Índice de gestión de salud ambiental propuesto por el Ministerio de Salud y el cual se quiere implementar en el marco del MGISA del Distrito, se realizó la propuesta del componente de coordinación intersectorial.* Se coordinó la realización de la Mesa Distrital de Salud Ambiental del Consejo Consultivo de Ambiente (febrero 26), en la cual se socializaron las propuestas de los Planes de Acción Local de Salud Ambiental-PALSA para la vigencia 2015.
*  Se coordinó la realización de una video-llamada (20 de febrero) con delegados del Área Metropolitana del Valle de Aburrá, para compartir la experiencia que ha tenido el Distrito en la implementación de la Política Distrital de Salud Ambiental y el funcionamiento de las instancias de coordinación en salud ambiental recogidas en el MGISA.
* Se inició la revisión y retroalimentación de la Política Integral de Salud Ambiental formulada por el Ministerio de Salud y Protección Social, el Ministerio de Ambiente y el Departamento Nacional de Planeación. Para este proceso se realizaron varias reuniones presenciales, y sesiones de elluminate para la retroalimentación del documento.
* Se apoyó la elaboración de los estudios previos para la realización de un Convenio Marco entre la Secretaría Distrital de Salud y la Secretaría Distrital de Ambiente, con el objeto de articular y desarrollar de forma conjunta, las acciones de  planeación y gestión de la Calidad del Aire y su impacto en la salud.
* Se participó en la socialización de la metodología "PASE a la equidad", con la cual se va a realizar la armonización del Plan Decenal de Salud, con el Plan Distrital de Desarrollo (18 y 19 de marzo). Esta socialización fue desarrollada por el Ministerio de Salud y Protección Social. Así  mismo el 26 de marzo se participó en la concertación del plan de trabajo para realizar esta armonización con las entidades del Distrito.</t>
  </si>
  <si>
    <t xml:space="preserve">DESCUENTO PREDIAL PARA CONSTRUCCIONES ECOSOSTENIBLES: El estudio económico se hizo en el 2014 el cual se presentó dentro de la modernización tributaria y no fué aprobado por el Concejo de Bogotá. A la fecha no se ha podido volver a presentar ante el Concejo  el incentivo predial al programa Bogotá Construción Sostenible. INCENTIVO CONSTRUCCIONES SOSTENIBLE: Se inicia acercamiento con la Secretaría Distrital de Planeación- SDP para la implementación del incentivo económico para cargas urbanísticas del Decreto 562 de 2014 que reduce éstas hasta en un 40% según reglamentación que se gestiones entre la SDA y la SDP.
RESERVA REGIONAL PRODUCTORA: Thomas Van Der Hammen, se modifica la propuesta de incentivos y se realiza presentación de propuesta de incentivos voluntarios en compensación a Huella de Carbono por los viajes aéreos dentro y fuera del país. PAGO POR SERVICIOS AMBIENTALES: El estudio esta realizado, se espera que la Dirección de Gestión Ambiental invite a continuar el proceso para su implementación. PUBLICIDAD EXTERIOR VISUAL - PEV: Se entrega documento publicable que describe los pasos que llevaron a su consolidación. 
</t>
  </si>
  <si>
    <t>A corte del primer trimestre de 2015, el OAB tuvo en promedio 1.457 visitas diarias, con 1.021 visitas en enero, 1.565 en febrero  y  1.785 en marzo.  Se encuentran publicados 436 indicadores disponibles en el Observatorio, con nivel de actualización de  92%. Así mismo, se adelantaron capacitaciones de administración y actualización de indicadores a  4 servidores de la SDA y del SIAC con 5,15 horas efectivas de dedicación, igualmente se adelantó el proceso de acompañamiento  y seguimiento en la actualizacion de los indicadores a 34 servidores con un 37.15 horas efectivas de dedicación.
Fueron atendidas 63 solicitudes de información  realizadas por la comunidad. En el modulo de documentos e investigaciones se ingresaron 42 documentos y se publicaron. Así mismo, se adelantaron 1 foros virtual y 2 boletines, se elaboraron 141 Notas para publicación en el modulo de observatorio con la comunidad , se realizaron 16 actividades de publicacion de notas en el boletin virtual de la SDA, envio de información para la difusión en redes sociales y en la pantallas de la SDA. 155 personas registradas en el OAB. La meta para el 2015 es difundir a 1.600 usuarios promedio anual información, indicadores, estadisticas y variables ambientales a través del observatorio ambiental. Se ha avanzado esta meta, con ciertas dificultadaes derivadas de la no implementación del plan de comunicaciones del OAB, por falta de recursos de inversión.  Para reportar en el SEGPLAN se debe mantener el dato del trimestre anterior, ya que el aplicativo no permite reportar cifra menor por la tipologia de la meta (Creciente).</t>
  </si>
  <si>
    <t>Se viene desarrollando la investigación de las tipologías y/o tecnologías de sistemas urbanos de drenaje sostenible (SUDS) que más se adapten a las condiciones de la ciudad de Bogotá D.C, por medio de la Universidad de los Andes, la cual fue contratada en el marco del convenio Secretaria Distrital de Ambiente y La Empresa de Acueducto y Alcantarillado de Bogotá 1269/2013.  Se ha recibido a satisfacción el primer producto del convenio con la Universidad de los Andes, que consiste en el Estudio de los antecedentes e información de las tecnologías y/o tipologías de SUDS existentes.  Así mismo, se ha avanzado en el producto 2 que corresponde al Informe sobre la investigación y desarrollo de las tecnologías y/o tipologías de SUDS que más se adapten a la problemática de la escorrentía pluvial urbana en la ciudad de Bogotá D.C.</t>
  </si>
  <si>
    <t>Se avanzó en reunión de concertación con la Unidad Administrativa Especial de Servicios Públicos (UAESP) y el Banco Interamericano de Desarrollo, para ajustar el componente de residuos sólidos domiciliarios de la investigación respecto al análisis de viabilidad con énfasis financiero del aprovechamiento de escombros y residuos sólidos domiciliarios.  Por otro lado, el proyecto de la Universidad del Bosque de Salud Ambiental fue cancelado debido a que el cronograma de contratación de la Universidad no coincide con el de la Secretaria Distrital de Ambiente, y tiene otras prioridades para el 2015.</t>
  </si>
  <si>
    <t>En el mes de marzo se realizó el segundo taller de intercambio técnico sobre catastro de suelos contaminados con la Alcaldía de Stuttgart-Alemania, durante el cual se fortalecieron capacidades técnicas, financieras y organizativas para la gestión de sitios contaminados, y, se acordó e inició la ejecución del plan de trabajo del proyecto de indicadores de cambio climático con ONU Hábitat</t>
  </si>
  <si>
    <t>Elaboración del reglamento interno de la Mesa de Protección y Bienestar Animal, en el marco del Consejo Consultivo de Ambiente. Elaboración del reglamento interno del Consejo Consultivo de Gestión de Riesgos y Cambio Climático. Elaboración del reglamento interno de la Comisión Intersectorial de Gestión de Riesgos y Cambio Climático. Apoyo en la modificación del reglamento interno de la Mesa de Salud Ambiental, en el marco de la CISPAER. Coordinación con la Secretaría General en cuanto al proceso de racionalización de instancias locales, incluyendo los Consejos Locales de Protección y Bienestar Animal, las Comisiones Ambientales Locales y los Consejos Locales de Gestión de Riesgos y Cambio Climático.</t>
  </si>
  <si>
    <t xml:space="preserve">Se realizó el 25 de marzo de 2015, la Primera sesión de la Comisión Intersectorial para la Sostenibilidad, la Protección Ambiental, el Ecourbanismo y la Ruralidad del D.C., donde se incluyeron los siguientes temas: 1. Socialización de la Política Pública de Ecourbanismo y Construcción Sostenible.2. Aprobación del Reglamento de la Mesa de  Ecourbanismo  y Construcción Sostenible.3. Aprobación de la modificación al Reglamento de la Mesa de Salud Ambiental.Se invitó al Ministerio de Ambiente a realizar una presentación de la propuesta de socialización del resultado final del Realinderamiento de la Cuenca Alta del Río Bogotá, en la Mesa de Ruralidad de la CISPAER, a desarrollarse el día 16 de abril de 2015.Se consolidó la información y se realizó seguimiento de las otras comisiones donde participa la SDA durante lo corrido del 2014. 
</t>
  </si>
  <si>
    <t>Se convocó a las entidades distritales relacionadas con el tema, se realizó el primer encuentro institucional y se estableció la mesa técnica del Parque Industrial Ecoeficiente de San Benito – PIESB. También se efectuó acercamiento con la agremiación del sector curtiembres, Asociación de Curtidores Amigos del Río Bogotá – ACUARIO y se realizó la socialización del plan de acción que se llevará a cabo durante el año 2015 con los empresarios del sector, el cual consiste en visitas técnicas, realizar el censo del sector, seguido de un ciclo de capacitaciones en temas de normativa ambiental y de producción más limpia y finalizando con la implementación de un proyecto de producción más limpia.</t>
  </si>
  <si>
    <t>A partir a partir del año 2015, ésta meta que pasa a ser reportada directamente por la Secretaria Distrital de Planeación; sin embargo pese a que en la Secretaria Distrital de Ambiente no presenta recursos asignados para el cumplimiento de esta meta durante el año 2015, continuó realizando el acompañamiento con las siguientes actividades desarrolladas en el primer trimestre. Se concertó entre SDA, SDP y SDHT la estrategia para la socialización del plan de acción de la PPECS, también la conformación de la mesa de Ecourbanismo y Construcción Sostenible - MECS de la Comisión intersectorial para la sostenibilidad, la protección ambiental, el ecourbanismo y la ruralidad del D.C. - CISPAER y el contenido del reglamento de la mesa, que fue aprobado en la CISPAER celebrada el 25 de marzo de 2015. A nivel interno se elaboró una herramienta para socializar los productos del plan de acción de PPECS al interior de SEGAE Respecto al Codigo de Construcción Sostenible, la Secretaria Distrital de Ambiente no apropio recursos para el año 2015 para el cumplimiento de esta meta, la cual será asumida para esta vigencia (2015) por la Secretaria Distrital de Planeación.
Sin embargo se continuó realizando el acompañamiento en el primer trimestre 2015 con el envío de información a SDP (DTS, estudios previos convenio, documento técnico de soporte, presentación) para que dicha entidad retome el proceso.</t>
  </si>
  <si>
    <t>Durante el trimestre se han atendido 3 solicitudes de proyectos correspondientes al Cable Aéreo y las Aulas Ambientales Soratama y Entrenubes, los cuales se encuentran en proceso de evaluación para su reconocimiento en el Programa Bogotá Construcción Sostenible. Se dio inicio al primer ciclo de capacitaciones año 2015 del Programa Bogotá Construcción Sostenible, el día 19 de febrero se dictó conferencias en el tema Energía y 19 de marzo se realizó las charlas con expertos en el tema de Agua. En estas dos jornadas se ha capacitado un total de 232 personas. Así mismo, se ha venido trabajando en el diseño y construcción del Directorio de la Construcción Sostenible, el cual es una herramienta virtual que hace parte del programa Bogotá Construcción Sostenible. Su objetivo principal es promover empresas que presten servicios de consultoría o ventas de productos, relacionados con la protección del medio ambiente, a la fecha se tienen inscritas 38 empresas.</t>
  </si>
  <si>
    <t>La SDA participó en la mesa de seguimiento al convenio de integración Bogotá Soacha, en la cual se presentó el interés de la SDA de definir mecanismos para la recuperación del humedal Tibánica y de la conectividad con Potrero Grande y el Embalse Terreros. Dando continuidad a los compromisos adquiridos en la reunión de seguimiento al convenio de integración Bogotá Soacha, se realizó el 18 de marzo un recorrido por la quebrada Terreros o Tibanica con profesionales de la SDA, SDP, CAR y Alcaldía de Soacha, con el proposito de identificar los tensionantes que presenta el cuerpo de agua en diferentes puntos de su curso y que afectan el suministro de agua al PEDH Tibanica . La SDA participó en la Unidad Técnica de Apoyo – UTA de la Comisión Intersectorial de Integración Regional y Competitividad, en la cual se presentó el convenio entre la Secretaría Distrital de Planeación y  ONUHABITAT para el “Acompañamiento técnico en la implementación de la segunda fase de la estrategia de integración regional del Distrito Capital” (ver soporte 3). En esta reunión se solicitó que las entidades diligenciaran en un formato de ONU HABITAT las propuestas de asistencia técnica reciproca, las cuales fueron diligenciadas a partir de temáticas de restauración de la conectividad en humedales y el acuerdo de voluntades para la calidad de aire entre Bogotá y Cundinamarca.</t>
  </si>
  <si>
    <t xml:space="preserve">Proyecto Páramos de Guerrero, Chingaza, Sumapaz, los Cerros Orientales de Bogotá: La SDA apoyó el proceso de identificación de acciones a implementar en la zona de Sumapaz, específicamente en los corregimientos de San Juan de Sumapaz y Nazareth. En el proceso realizado con San Juan se presentó a la comunidad, el proyecto de páramos y la posibilidad de intervención mediante acciones de reconversión productiva. Los representantes del Sindicato de Trabajadores Agrícolas de Sumapaz – SINTRAPAZ y de la Coordinadora Provisional Campesina de Bogotá – COCAB indicaron que definirán la posibilidad de articular el proyecto de páramos con el plan de desarrollo de la Zona de Reserva Campesina.  Reserva Forestal Regional Productora del Norte de Bogotá, D. C. Thomas Van der Hammen - TvdH: Se elaboró propuesta de posibles escenarios para compra de predios en la TvdH y estrategias de adquisición predial dentro del polígono de la Reserva: 1. Aportes voluntarios y 2. Huella de carbono con las aerolíneas, colegios localizados dentro de la Reserva. Se adelantó respuesta al Concejo de Bogotá sobre la Proposición No. 016 de 21 de Enero de 2015, sobre la TvdH. Se ha participado en las reuniones citadas por la SDP para coordinar acciones desde el Distrito Capital en la implementación del PMA de la Reserva TvdH. De igual forma se viene trabajando en el diseño de instrumentos financieros para gestionar la compra o intervención en la Reserva, y en la coordinación de acciones en los procesos de borde de Ciudad. 
Se realizó todo el apoyo técnico e institucional para la expresión del Alcalde Ad Hoc, relacionado con el tema del Humedal La Conejera y el proyecto urbanístico Fontanar del Río en sus inmediaciones, y la decisión sobre la legalidad de la licencia y la confirmación de que no existe afectación ambiental.
Se viene adelantado gestiones interinstitucionales para analizar y conceptuar sobre la afectación de la Estructura Ecológica Principal-EEP con la construcción de vías como: ALO sobre Humedal Capellanía, Vía Expresa a la Conejera, Extensión Clle 170 y Reserva La Salitrosa, Corredor Ferreo sobre el Humedal Tibanica, Autopista Norte sobre Humedal Torca-Guaymaral. Sobre el particular se elaboró resumen sobre la construcción de la avenida San José, entre las avenidas Suba - Cota y la Ciudad de Cali con radicado 2015IE48059. 
Evaluación Regional del Agua - (ERA): Elaboración conjunta de documentos de soporte a la ERA en aspectos de calidad y disponibilidad de la información hidrometeorológica, validación de dos indicadores de la ERA para el territorio de Bogotá donde la SDA tiene competencias: Recarga Potencial y Vulnerabilidad a la contaminación. Se está trabajando en el cálculo de otros indicadores que usan de base la medida de evapotranspiración Real y Potencial.  
Reserva Forestal Oriental Cerros Orientales: Se elaboró propuesta de directrices para el ordenamiento y Plan de manejo ambiental de las áreas no ocupadas en la franja de adecuación de los cerros orientales conteniendo Lineamientos e identificación de áreas de significancia ambiental, e incorporación de las iniciativas planteadas en los proyectos, fundamentados en el POT 190/2004 y se Resolución 228/2015, expedida por SDP.
</t>
  </si>
  <si>
    <t>Localidad</t>
  </si>
  <si>
    <t>SIN DEINIR</t>
  </si>
  <si>
    <r>
      <rPr>
        <b/>
        <sz val="11"/>
        <rFont val="Arial"/>
        <family val="2"/>
      </rPr>
      <t>* Política Distrital de Protección y  Bienestar Animal:</t>
    </r>
    <r>
      <rPr>
        <sz val="11"/>
        <rFont val="Arial"/>
        <family val="2"/>
      </rPr>
      <t xml:space="preserve"> se encuentra en etapa de construcción el Plan de Acción, del cual se elaboró  una matriz preliminar con los productos que lo integrarán; ésta se socializó con diversos actores, y será insumo para concertar con las entidades pertinentes las fichas del perfil de proyectos, su alcance, metas e indicadores. Adicionalmente se ajustó el Proyecto de Decreto para la adopción de la Política, el cual se firmó por parte de la Secretaría Distrital de Ambiente y se encuentra en trámite de firmas en la Secretaría Distrital de Salud.   </t>
    </r>
    <r>
      <rPr>
        <b/>
        <sz val="11"/>
        <rFont val="Arial"/>
        <family val="2"/>
      </rPr>
      <t xml:space="preserve">* Política de Humedales del Distrito Capital: </t>
    </r>
    <r>
      <rPr>
        <sz val="11"/>
        <rFont val="Arial"/>
        <family val="2"/>
      </rPr>
      <t>durante el primer trimestre, se ha avanzado en la formulación del plan de acción de la Política. A la fecha se cuenta con una primera versión de la matriz de plan de acción, la cual será objeto de validación y ajuste por las entidades competentes en el tema.</t>
    </r>
    <r>
      <rPr>
        <b/>
        <sz val="11"/>
        <rFont val="Arial"/>
        <family val="2"/>
      </rPr>
      <t>* Ajuste a la Política de Producción Sostenible:</t>
    </r>
    <r>
      <rPr>
        <sz val="11"/>
        <rFont val="Arial"/>
        <family val="2"/>
      </rPr>
      <t xml:space="preserve"> se cuenta con una propuesta del Documento Técnico de Soporte y una primera aproximación de la estructura programática de la Política.</t>
    </r>
    <r>
      <rPr>
        <b/>
        <sz val="11"/>
        <rFont val="Arial"/>
        <family val="2"/>
      </rPr>
      <t>* Política de Pública de Ecourbanismo y Construcción Sostenible</t>
    </r>
    <r>
      <rPr>
        <sz val="11"/>
        <rFont val="Arial"/>
        <family val="2"/>
      </rPr>
      <t>: se realizó el ajuste de la propuesta de plan de acción definida a finales del año pasado, la cual se llevará a validación con los diferentes actores responsables de esta Politica. Así mismo, se apoyó la puesta en marcha de la Mesa de Ecourbanismo y Construcción Sostenible de la CISPAER, a través de la elaboración del reglamento interno de este espacio, el cual fue aprobado por la CISPAER, en la sesión del 25 de marzo.</t>
    </r>
    <r>
      <rPr>
        <b/>
        <sz val="11"/>
        <rFont val="Arial"/>
        <family val="2"/>
      </rPr>
      <t xml:space="preserve">* Planes de Manejo Ambiental: </t>
    </r>
    <r>
      <rPr>
        <sz val="11"/>
        <rFont val="Arial"/>
        <family val="2"/>
      </rPr>
      <t xml:space="preserve">para la gestión relacionada con la contratación para la formulación participativa de los Planes de Manejo Ambiental de los Parques Ecológicos Distritales de Humedal El Salitre, el Tunjo y La Isla, se elaboraron los estudios previos, los anexos técnicos, el  estudio de mercado y la solicitud de cotizaciones para este proceso. Sin embargo, la viabilidad de este contrato se está estudiando desde el punto de vista jurídico, dado que de acuerdo a lo establecido en el Decreto 190 de 2004, los planes de manejo ambiental de los humedales los debe formular la Empresa de Acueducto y Alcantarillado de Bogotá. A la fecha se cuenta con el Concepto Jurídico de la DLA 0041 del 05 de marzo, y mediante memorando 2015IE39259 del 09 de marzo se solicitó a la Dirección de Gestión Corporativa y a la Subdirección Contractual, concepto para Evaluar los Mecanismos para Contratar la Formulación de los PMA de los Parques Ecológicos Distritales de Humedal El Salitre, El Tunjo y La Isla, de acuerdo a las recomendaciones del mencionado Concepto Jurídico.
Adicionalmente, se remitió oficio a la EAB (Radicado 2015EE40110 del 10 de marzo) en el cual se solicitó la Viabilidad para la suscripción de un Convenio Interadministrativo para Formular  los Planes de Manejo Ambiental, pero a la fecha no se ha recibido respuesta. 
</t>
    </r>
    <r>
      <rPr>
        <b/>
        <sz val="11"/>
        <rFont val="Arial"/>
        <family val="2"/>
      </rPr>
      <t>* Plan de Consolidación de la Estructura Ecológica Principal:</t>
    </r>
    <r>
      <rPr>
        <sz val="11"/>
        <rFont val="Arial"/>
        <family val="2"/>
      </rPr>
      <t xml:space="preserve"> por solicitud de la Secretaria Distrital de Ambiente, doctora Susana Muhamad, en el mes de marzo se inició la elaboración de este instrumento. Los días</t>
    </r>
    <r>
      <rPr>
        <b/>
        <sz val="11"/>
        <rFont val="Arial"/>
        <family val="2"/>
      </rPr>
      <t xml:space="preserve"> </t>
    </r>
    <r>
      <rPr>
        <sz val="11"/>
        <rFont val="Arial"/>
        <family val="2"/>
      </rPr>
      <t xml:space="preserve">6 y 12 de marzo se efectuaron reuniones en las que se presentó la metodología y el plan de trabajo. Adicionalmente, se elaboró una matriz para recoger información sobre el estado actual de la Estructura Ecológica Principal, la cual fue remitida a las  dependencias de la Secretaría Distrital de Ambiente, con el  fin de que se diligenciara lo de su competencia. El 18 de marzo de 2015 se inició la elaboración de una propuesta de indicadores para este Plan.
</t>
    </r>
    <r>
      <rPr>
        <b/>
        <sz val="11"/>
        <rFont val="Arial"/>
        <family val="2"/>
      </rPr>
      <t xml:space="preserve">* Planes Ambientales Locales: </t>
    </r>
    <r>
      <rPr>
        <sz val="11"/>
        <rFont val="Arial"/>
        <family val="2"/>
      </rPr>
      <t xml:space="preserve">se participó en reuniones con diferentes Comisiones Ambientales Locales-CAL, con el fin de posicionar como parte de la agenda los planes de acción 2015, el seguimiento a los proyectos de inversión, los informes de avance de proyectos ejecutados 2014 entre otros aspectos relacionados con el seguimiento a PAL. Como parte de este proceso, se coordinó con la Oficina de Participación, Educación y Localidades las acciones a realizar en las respectivas localidades.
Como parte del seguimiento a PAL, se realizó una jornada conjunta de capacitación entre la Contraloría y la Secretaría Distrital de Ambiente dirigida a las alcaldías locales, sobre el contenido de la herramienta STORM User y los formularios a diligenciar. Posteriormente se brindó apoyo a los referentes locales en la transmisión de informes y generación de certificados, revisión preliminar de informes y consolidación de los reportes de seguimiento al PAL de la vigencia 2014.
En el marco del proceso de “Espacios del Agua”, se trabajó con las Alcaldías Locales de Bosa, Engativá, Kennedy, Ciudad Bolívar y Teusaquillo, para la articulación de acciones interinstitucionales y concurrencia entre el JBB, la EAB, el IDIGER y la SDA (ruralidad, ecosistemas, control ambiental y ordenamiento predial).
</t>
    </r>
    <r>
      <rPr>
        <b/>
        <sz val="11"/>
        <rFont val="Arial"/>
        <family val="2"/>
      </rPr>
      <t xml:space="preserve">* Gestión de Riesgos: </t>
    </r>
    <r>
      <rPr>
        <sz val="11"/>
        <rFont val="Arial"/>
        <family val="2"/>
      </rPr>
      <t>se participó en la revisión de la información enviada al Comité Técnico encargado de adelantar el proceso de formulación del Sistema de Respuesta a Emergencias por Calidad del Aire en Bogotá y se dieron los lineamientos generales para la incorporación de la gestión de riesgos en el Documento Técnico de Soporte del "Protocolo de Respuesta ante Emergencias por Calidad del Aire en Bogotá", con base en los parámetros definidos en la propuesta de la adopción del Índice Bogotano de Calidad del Aire. 
Se entregó una propuesta metodológica al IDIGER para la elaboración del Documento Técnico de Soporte del  Plan Estratégico de Transformación del Sistema de Drenaje Pluvial Sostenible - SDPS, y se está participando en las reuniones del Comité Técnico de este tema, establecido por el Decreto 528 de 2014. Así mismo, se realizó  la presentación de las propuestas de proyectos estratégicos que la SDA considera deben ser incluidos en el Plan .
Por iniciativa de la Subdirección de Políticas y Planes Ambientales, se convocó al IDIGER para que realizara una presentación del estado y avances realizados en la formulación del Plan Distrital de Gestión de Riesgos del D.C.</t>
    </r>
  </si>
  <si>
    <r>
      <t>1. En el primer trimestre se coordinó el Seguimiento al PACA Distrital con corte a 31 de Diciembre del 2014, para lo cual se desarrollaron las siguientes actividades:• La Subdirección de Políticas y Planes Ambientales-SPPA definió lineamientos para la presentación de los informe de Seguimiento al PACA por parte de las entidades responsables.• Se elaboró y remitió  a las veinte (20) entidades participantes el oficio de solicitud del informe.• Se realizó la orientación y acompañamiento para el Seguimiento al PACA Distrital a las veinte (20) entidades participantes en el instrumento. En el marco de esta actividad se desarrollaron veintinueve (29) reuniones y se mantuvo permanente comunicación a través del correo electrónico.• Se garantizó la habilitación y el acondicionamiento de la herramienta Storm para el cargue, validación y transmisión de los informes de Seguimiento al PACA de la vigencia 2014.• La SPPA revisó los informes de Seguimiento y solicitó ajustes y/o presentó sugerencias a doce (12) entidades participantes, con el fin de contar con información clara, de calidad y coherente, para el informe distrital que se debe elaborar.Como producto de las actividades realizadas se cuenta con la información de los avances físicos y presupuestales de las veinte (20) entidades del PACA Distrital. 
Es importante mencionar que la SPPA articuló con la Contraloría de Bogotá el Seguimiento al PACA Distrital, desde los alcances del instrumento y las competencias de cada entidad. En el marco de esta gestión se desarrollaron tres (3) reuniones y se mantuvo permanente comunicación telefónica y a través del correo electrónico.
2. Se realizó la coordinación y desarrollo del recorrido al Camino Peatonal a Monserrate, en el marco del cual se evidenció la gestión desarrollada por el Instituto Distrital de Recreación y Deporte - IDRD, en cumplimiento a la meta del Plan de Desarrollo "Hacer mantenimiento a 1580 parques y escenarios deportivos</t>
    </r>
    <r>
      <rPr>
        <sz val="11"/>
        <color indexed="8"/>
        <rFont val="Arial"/>
        <family val="2"/>
      </rPr>
      <t>" del PACA de la entidad</t>
    </r>
    <r>
      <rPr>
        <sz val="11"/>
        <rFont val="Arial"/>
        <family val="2"/>
      </rPr>
      <t>.
3. Se elaboró el Boletín Nº 1 del PACA Distrital.  
4. Se realizó seguimiento y retroalimentación al Módulo PACA del Observatorio Ambiental de Bogotá – OAB, para lo cual se desarrollaron dos (2) reuniones y se mantuvo comunicación a través del correo electrónico. 
5. Se revisaron las metas y/o acciones priorizadas en el PACA Distrital 2012-2016 por las entidades participantes y se identificaron las que corresponden a adaptación y mitigación del Cambio Climático, así como la inversión realizada durante el segundo semestre del 2013 y primer semestre del 2014, información para la línea base del Plan de Cambio Climático. 
6. Como mejoramiento continuo se desarrollaron jornadas de trabajo para el ajuste al procedimiento 126PM02-PR12 “Orientación para la Formulación de Instrumentos de Planeación”, en el cual se enmarcan las actividades del PACA Distrital de competencia de la SPPA.
7. Se definió el cronograma del año 2015 para el Instrumento PACA Distrital de acuerdo a las competencias de la SPPA.
8. Se avanzó en la consecución de las encuestas de percepción del servicio de orientación para los instrumento de Planeación Ambiental para este caso el PACA Distrital, de acuerdo al procedimiento 126PM02-PR12.</t>
    </r>
  </si>
  <si>
    <r>
      <t xml:space="preserve">Se adelantaron reuniones de orientación frente a la formulación y seguimiento de los Planes Institucionales de Gestión Ambiental - PIGA,  brindando la asesoría pertinente a  23 entidades. 
Se efectuó la revisión de informes a 8 entidades con fecha de corte a junio de 2014, y con corte a diciembre de 2014 a 18 entidades y a cuatro Documentos PIGA.Se desarrollaron 4 reuniones para la revisión del Programa Distrital de Compras Verdes y frente a estas se generó el documento borrador del Programa, para socializar a los  diferentes actores. </t>
    </r>
    <r>
      <rPr>
        <b/>
        <sz val="11"/>
        <rFont val="Arial"/>
        <family val="2"/>
      </rPr>
      <t xml:space="preserve"> </t>
    </r>
    <r>
      <rPr>
        <sz val="11"/>
        <rFont val="Arial"/>
        <family val="2"/>
      </rPr>
      <t>Se llevaron a cabo tres reuniones con la mesa PIGA de la Secretaría Distrital de Ambiente – SDA, conformada por la Dirección de Gestión Ambiental – DGA, la Subdirección de Control Ambiental al Sector Público – SCASP y la Subdirección de Políticas y Planes Ambientales – SPPA, con el fin de determinar la coordinación de cada área en el  tema y mejorar la proyección para el 2015.Se realizaron 3 mesas PIGA con el fin de tratar  el tema de los riesgos ambientales, conocer la situación al interior de la SDA y definir otros aspectos para  orientar a las entidades. Se llevó a cabo reunión con  los profesionales que orientan desde la SPPA los instrumentos de planeación a las entidades distritales, con el fin de definir la viabilidad de establecer un  procedimiento para cada uno de los tres instrumentos.</t>
    </r>
    <r>
      <rPr>
        <b/>
        <sz val="11"/>
        <rFont val="Arial"/>
        <family val="2"/>
      </rPr>
      <t xml:space="preserve"> </t>
    </r>
    <r>
      <rPr>
        <sz val="11"/>
        <rFont val="Arial"/>
        <family val="2"/>
      </rPr>
      <t xml:space="preserve">
Se participó en reunión con la persona que apoya la definición de indicadores desde el Programa de Gestión Ambiental Empresarial de la SDA, con el objetivo de recibir aportes y comentarios frente a los indicadores PIGA que se proponen. 
Se llevó a cabo reunión con la Corporación Ambiental Empresarial - CAEM para evaluar la vinculación de las entidades públicas distritales en el proceso de cálculo de huella de carbono corporativa y se invitó a las 92 entidades públicas distritales a participar de este proceso en el transcurso del año. 
Se organizó una lista de chequeo para la revisión de los planes de acción de los PIGA con base en los criterios definidos previamente y en las orientaciones establecidas en la Resolución 242 de 2014 para cada uno de los programas de gestión ambiental. 
Se elaboró el acta de concertación de la Alcaldía Local de San Cristóbal. 
Se avanzó en la elaboración del informe de indicadores de ecoeficiencia, recogiendo información para el periodo 2008 – 2014 de acuerdo a los datos reportados por las entidades.</t>
    </r>
  </si>
  <si>
    <r>
      <rPr>
        <b/>
        <sz val="11"/>
        <rFont val="Arial"/>
        <family val="2"/>
      </rPr>
      <t>Nivel 1:</t>
    </r>
    <r>
      <rPr>
        <sz val="11"/>
        <rFont val="Arial"/>
        <family val="2"/>
      </rPr>
      <t xml:space="preserve"> Durante el primer trimestre en el nivel ACERCAR se vincularon 100 empresas al programa de gestión ambiental empresarial, completando 1467 empresas de las 2500 ponderada para cumplir la totalidad de la meta. Adicionalmente, se han desarrollado las siguientes actividades: - Recepción y elaboración de respuesta a los formularios GAE y actas de compromiso para participar en el primer ciclo 2015.- El 100 % de las visitas técnicas de diagnósticos a las empresas inscritas y que no se retiraron. - 4 capacitaciones, los días 03, 10, 17 y 24 de marzo, sobre normatividad ambiental dirigida a las empresas inscritas en el primer ciclo Nivel I ACERCAR.  - Revisión de los talleres de diagrama de flujo y matriz de AIA enviados por las empresas inscritas, los cuales son parte de los compromisos requeridos para aprobar nivel ACERCAR. - Divulgación del programa GAE en Barrio Toberín y las Ferias, CocaCola, Zona Franca Bogotá y Sector Curtiembres San Benito, Cencosud.
- Acercar Expres – Hospitales Verdes: Capacitaciones los días 27/02/2015 y el 27/03/2015 y visitas diagnóstico a los hospitales vinculados.</t>
    </r>
  </si>
  <si>
    <r>
      <rPr>
        <b/>
        <sz val="11"/>
        <rFont val="Arial"/>
        <family val="2"/>
      </rPr>
      <t xml:space="preserve">Nivel 2: </t>
    </r>
    <r>
      <rPr>
        <sz val="11"/>
        <rFont val="Arial"/>
        <family val="2"/>
      </rPr>
      <t xml:space="preserve">Se ha inscrito un total de 148 empresas para el Ciclo 2015, el día 25 de marzo se dio inicio a las sesiones de capacitación que se tienen programadas para el año 2015; el pasado 18 de marzo se llevó a cabo la ceremonia de clausura del Nivel 2 – Ciclo 2014, en donde se certificaron 54 empresas que cumplieron con los requisitos estipulados en el programa. </t>
    </r>
    <r>
      <rPr>
        <b/>
        <sz val="11"/>
        <rFont val="Arial"/>
        <family val="2"/>
      </rPr>
      <t xml:space="preserve">Nivel 3: </t>
    </r>
    <r>
      <rPr>
        <sz val="11"/>
        <rFont val="Arial"/>
        <family val="2"/>
      </rPr>
      <t>Se realizó revisión del último entregable y se consolidaron los informes finales con el resultado obtenido por las empresas durante el ciclo 2014, lo que nos llevó a reconocer el pasado 18 de marzo a 77 empresas que aprobaron y culminaron el nivel III.  Se dio inicio al ciclo de capacitaciones el pasado 26 de marzo con la participación de 114 empresas.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</si>
</sst>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quot;$&quot;* #,##0_);_(&quot;$&quot;* \(#,##0\);_(&quot;$&quot;* &quot;-&quot;??_);_(@_)"/>
    <numFmt numFmtId="175" formatCode="_-* #,##0\ _€_-;\-* #,##0\ _€_-;_-* &quot;-&quot;??\ _€_-;_-@_-"/>
    <numFmt numFmtId="176" formatCode="_(* #,##0_);_(* \(#,##0\);_(* &quot;-&quot;??_);_(@_)"/>
    <numFmt numFmtId="177" formatCode="_([$$-240A]\ * #,##0.000_);_([$$-240A]\ * \(#,##0.000\);_([$$-240A]\ * &quot;-&quot;??_);_(@_)"/>
    <numFmt numFmtId="178" formatCode="0.0%"/>
    <numFmt numFmtId="179" formatCode="_-* #,##0\ &quot;€&quot;_-;\-* #,##0\ &quot;€&quot;_-;_-* &quot;-&quot;??\ &quot;€&quot;_-;_-@_-"/>
    <numFmt numFmtId="180" formatCode="#,##0.0"/>
    <numFmt numFmtId="181" formatCode="[$$-240A]\ #,##0.00"/>
  </numFmts>
  <fonts count="4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10"/>
      <color rgb="FFFF0000"/>
      <name val="Arial"/>
      <family val="2"/>
    </font>
    <font>
      <sz val="9"/>
      <color theme="1"/>
      <name val="Arial"/>
      <family val="2"/>
    </font>
    <font>
      <b/>
      <sz val="11"/>
      <name val="Calibri"/>
      <family val="2"/>
      <scheme val="minor"/>
    </font>
    <font>
      <sz val="11"/>
      <color indexed="8"/>
      <name val="Arial"/>
      <family val="2"/>
    </font>
    <font>
      <sz val="12"/>
      <color theme="1"/>
      <name val="Calibri"/>
      <family val="2"/>
      <scheme val="minor"/>
    </font>
    <font>
      <b/>
      <sz val="11"/>
      <name val="Arial"/>
      <family val="2"/>
    </font>
    <font>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CD35F"/>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theme="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diagonal/>
    </border>
  </borders>
  <cellStyleXfs count="24">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cellStyleXfs>
  <cellXfs count="767">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8" fillId="0" borderId="1" xfId="0" applyFont="1" applyBorder="1" applyAlignment="1">
      <alignment horizontal="center"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5" fontId="0" fillId="0" borderId="0" xfId="0" applyNumberFormat="1" applyFill="1" applyAlignment="1">
      <alignment horizontal="center"/>
    </xf>
    <xf numFmtId="3" fontId="17" fillId="0"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3" fontId="17" fillId="4" borderId="1" xfId="10" applyNumberFormat="1" applyFont="1" applyFill="1" applyBorder="1" applyAlignment="1">
      <alignment horizontal="center" vertical="center" wrapText="1"/>
    </xf>
    <xf numFmtId="171" fontId="18" fillId="4" borderId="1" xfId="0" applyNumberFormat="1" applyFont="1" applyFill="1" applyBorder="1" applyAlignment="1">
      <alignment horizontal="right" vertical="center"/>
    </xf>
    <xf numFmtId="3" fontId="17"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31" xfId="0" applyFill="1" applyBorder="1"/>
    <xf numFmtId="0" fontId="0" fillId="0" borderId="32" xfId="0" applyFill="1" applyBorder="1"/>
    <xf numFmtId="0" fontId="29" fillId="0" borderId="0" xfId="0" applyFont="1" applyFill="1" applyAlignment="1">
      <alignment horizontal="center" vertical="center"/>
    </xf>
    <xf numFmtId="0" fontId="5" fillId="4" borderId="29"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30" fillId="4" borderId="29" xfId="0" applyFont="1" applyFill="1" applyBorder="1"/>
    <xf numFmtId="0" fontId="30" fillId="4" borderId="0" xfId="0" applyFont="1" applyFill="1" applyBorder="1"/>
    <xf numFmtId="0" fontId="30" fillId="4" borderId="0" xfId="0" applyFont="1" applyFill="1" applyBorder="1" applyAlignment="1">
      <alignment horizontal="center"/>
    </xf>
    <xf numFmtId="0" fontId="30" fillId="4" borderId="30" xfId="0" applyFont="1" applyFill="1" applyBorder="1"/>
    <xf numFmtId="0" fontId="16" fillId="6" borderId="1"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10" fontId="24" fillId="6" borderId="0" xfId="21" applyNumberFormat="1" applyFont="1" applyFill="1" applyBorder="1" applyAlignment="1"/>
    <xf numFmtId="0" fontId="24" fillId="6" borderId="0" xfId="0" applyFont="1" applyFill="1" applyBorder="1" applyAlignment="1"/>
    <xf numFmtId="0" fontId="25" fillId="6" borderId="0" xfId="0" applyFont="1" applyFill="1" applyBorder="1" applyAlignment="1"/>
    <xf numFmtId="3" fontId="17" fillId="4" borderId="5"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175" fontId="8" fillId="0" borderId="25" xfId="3" applyNumberFormat="1" applyFont="1" applyBorder="1" applyAlignment="1">
      <alignment vertical="center"/>
    </xf>
    <xf numFmtId="175" fontId="8" fillId="0" borderId="25" xfId="3" applyNumberFormat="1" applyFont="1" applyBorder="1" applyAlignment="1">
      <alignment horizontal="left" vertical="center"/>
    </xf>
    <xf numFmtId="0" fontId="25" fillId="6" borderId="30" xfId="0" applyFont="1" applyFill="1" applyBorder="1" applyAlignment="1"/>
    <xf numFmtId="3" fontId="19" fillId="3" borderId="4" xfId="0" applyNumberFormat="1" applyFont="1" applyFill="1" applyBorder="1" applyAlignment="1">
      <alignment horizontal="center" vertical="center" wrapText="1"/>
    </xf>
    <xf numFmtId="0" fontId="24" fillId="6" borderId="32" xfId="0" applyFont="1" applyFill="1" applyBorder="1" applyAlignment="1"/>
    <xf numFmtId="0" fontId="25" fillId="6" borderId="32" xfId="0" applyFont="1" applyFill="1" applyBorder="1" applyAlignment="1"/>
    <xf numFmtId="0" fontId="12" fillId="6" borderId="49" xfId="0" applyFont="1" applyFill="1" applyBorder="1" applyAlignment="1">
      <alignment horizontal="right"/>
    </xf>
    <xf numFmtId="0" fontId="2" fillId="5" borderId="4" xfId="16" applyFont="1" applyFill="1" applyBorder="1" applyAlignment="1">
      <alignment horizontal="left" vertical="center" wrapText="1"/>
    </xf>
    <xf numFmtId="0" fontId="15"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0" fontId="8" fillId="0" borderId="1" xfId="21" applyNumberFormat="1" applyFont="1" applyBorder="1" applyAlignment="1">
      <alignment vertical="center"/>
    </xf>
    <xf numFmtId="0" fontId="5" fillId="6" borderId="2" xfId="0" applyFont="1" applyFill="1" applyBorder="1" applyAlignment="1">
      <alignment horizontal="center" vertical="center" wrapText="1"/>
    </xf>
    <xf numFmtId="0" fontId="8" fillId="0" borderId="52" xfId="0" applyFont="1" applyBorder="1" applyAlignment="1">
      <alignment horizontal="center" vertical="center"/>
    </xf>
    <xf numFmtId="0" fontId="8" fillId="0" borderId="5" xfId="0" applyFont="1" applyBorder="1" applyAlignment="1">
      <alignment horizontal="center" vertical="center" wrapText="1"/>
    </xf>
    <xf numFmtId="167" fontId="8" fillId="0" borderId="25" xfId="3" applyNumberFormat="1" applyFont="1" applyBorder="1" applyAlignment="1">
      <alignment vertical="center"/>
    </xf>
    <xf numFmtId="0" fontId="8" fillId="0" borderId="5" xfId="0" applyFont="1" applyBorder="1" applyAlignment="1">
      <alignment horizontal="center" vertical="center"/>
    </xf>
    <xf numFmtId="0" fontId="8" fillId="0" borderId="0" xfId="0" applyFont="1" applyAlignment="1">
      <alignment horizontal="center" vertical="center"/>
    </xf>
    <xf numFmtId="175" fontId="8" fillId="0" borderId="1" xfId="3" applyNumberFormat="1" applyFont="1" applyBorder="1" applyAlignment="1">
      <alignment vertical="center"/>
    </xf>
    <xf numFmtId="175" fontId="8" fillId="0" borderId="1" xfId="3" applyNumberFormat="1" applyFont="1" applyBorder="1" applyAlignment="1">
      <alignment horizontal="left" vertical="center"/>
    </xf>
    <xf numFmtId="167" fontId="8" fillId="0" borderId="1" xfId="3" applyNumberFormat="1" applyFont="1" applyBorder="1" applyAlignment="1">
      <alignment vertical="center"/>
    </xf>
    <xf numFmtId="0" fontId="8" fillId="7" borderId="1" xfId="0" applyFont="1" applyFill="1" applyBorder="1" applyAlignment="1">
      <alignment horizontal="center" vertical="center"/>
    </xf>
    <xf numFmtId="4" fontId="17" fillId="0" borderId="3" xfId="0" applyNumberFormat="1" applyFont="1" applyFill="1" applyBorder="1" applyAlignment="1">
      <alignment horizontal="center" vertical="center" wrapText="1"/>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0" fontId="4" fillId="0" borderId="4"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4" fontId="17" fillId="4" borderId="1" xfId="10" applyNumberFormat="1" applyFont="1" applyFill="1" applyBorder="1" applyAlignment="1">
      <alignment horizontal="center" vertical="center" wrapText="1"/>
    </xf>
    <xf numFmtId="0" fontId="19" fillId="3" borderId="4" xfId="0" applyNumberFormat="1"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3" xfId="0" applyNumberFormat="1" applyFont="1" applyFill="1" applyBorder="1" applyAlignment="1">
      <alignment horizontal="center" vertical="center" wrapText="1"/>
    </xf>
    <xf numFmtId="178" fontId="17" fillId="0" borderId="3" xfId="21" applyNumberFormat="1" applyFont="1" applyFill="1" applyBorder="1" applyAlignment="1">
      <alignment horizontal="center" vertical="center" wrapText="1"/>
    </xf>
    <xf numFmtId="9" fontId="17" fillId="4" borderId="1" xfId="21" applyFont="1" applyFill="1" applyBorder="1" applyAlignment="1">
      <alignment horizontal="center" vertical="center" wrapText="1"/>
    </xf>
    <xf numFmtId="3" fontId="0" fillId="0" borderId="0" xfId="0" applyNumberFormat="1" applyFill="1" applyAlignment="1">
      <alignment horizontal="center" vertical="center"/>
    </xf>
    <xf numFmtId="175" fontId="36" fillId="0" borderId="37" xfId="5" applyNumberFormat="1"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10" fontId="34" fillId="10" borderId="4" xfId="0" applyNumberFormat="1" applyFont="1" applyFill="1" applyBorder="1" applyAlignment="1" applyProtection="1">
      <alignment vertical="center"/>
      <protection locked="0"/>
    </xf>
    <xf numFmtId="178" fontId="34" fillId="5" borderId="3" xfId="0" applyNumberFormat="1" applyFont="1" applyFill="1" applyBorder="1" applyAlignment="1">
      <alignment vertical="center"/>
    </xf>
    <xf numFmtId="10" fontId="34" fillId="10" borderId="1" xfId="0" applyNumberFormat="1" applyFont="1" applyFill="1" applyBorder="1" applyAlignment="1" applyProtection="1">
      <alignment vertical="center"/>
      <protection locked="0"/>
    </xf>
    <xf numFmtId="178"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8" fontId="34" fillId="5" borderId="1" xfId="0" applyNumberFormat="1" applyFont="1" applyFill="1" applyBorder="1" applyAlignment="1">
      <alignment vertical="center"/>
    </xf>
    <xf numFmtId="178"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78" fontId="34" fillId="5" borderId="5" xfId="0" applyNumberFormat="1" applyFont="1" applyFill="1" applyBorder="1" applyAlignment="1">
      <alignment vertical="center"/>
    </xf>
    <xf numFmtId="10" fontId="34" fillId="10" borderId="5" xfId="0" applyNumberFormat="1" applyFont="1" applyFill="1" applyBorder="1" applyAlignment="1" applyProtection="1">
      <alignment vertical="center"/>
      <protection locked="0"/>
    </xf>
    <xf numFmtId="10" fontId="37" fillId="10" borderId="4" xfId="0" applyNumberFormat="1" applyFont="1" applyFill="1" applyBorder="1" applyAlignment="1" applyProtection="1">
      <alignment vertical="center"/>
      <protection locked="0"/>
    </xf>
    <xf numFmtId="9" fontId="2" fillId="0" borderId="4"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0" fontId="4" fillId="0" borderId="4" xfId="23" applyNumberFormat="1" applyFont="1" applyFill="1" applyBorder="1" applyAlignment="1">
      <alignment horizontal="center" vertical="center"/>
    </xf>
    <xf numFmtId="0" fontId="36" fillId="4" borderId="1" xfId="0" applyFont="1" applyFill="1" applyBorder="1" applyAlignment="1">
      <alignment horizontal="center" vertical="center"/>
    </xf>
    <xf numFmtId="0" fontId="36" fillId="4" borderId="3" xfId="0" applyFont="1" applyFill="1" applyBorder="1" applyAlignment="1">
      <alignment horizontal="center" vertical="center"/>
    </xf>
    <xf numFmtId="0" fontId="17" fillId="4" borderId="3" xfId="0" applyFont="1" applyFill="1" applyBorder="1" applyAlignment="1">
      <alignment horizontal="center" vertical="center"/>
    </xf>
    <xf numFmtId="37" fontId="17" fillId="4" borderId="1" xfId="9" applyNumberFormat="1" applyFont="1" applyFill="1" applyBorder="1" applyAlignment="1">
      <alignment horizontal="center" vertical="center"/>
    </xf>
    <xf numFmtId="4" fontId="17" fillId="4" borderId="1" xfId="9" applyNumberFormat="1" applyFont="1" applyFill="1" applyBorder="1" applyAlignment="1">
      <alignment horizontal="center" vertical="center"/>
    </xf>
    <xf numFmtId="175" fontId="17" fillId="0" borderId="37" xfId="5" applyNumberFormat="1" applyFont="1" applyFill="1" applyBorder="1" applyAlignment="1">
      <alignment horizontal="center" vertical="center"/>
    </xf>
    <xf numFmtId="175" fontId="17" fillId="0" borderId="56" xfId="5" applyNumberFormat="1" applyFont="1" applyFill="1" applyBorder="1" applyAlignment="1">
      <alignment horizontal="center" vertical="center"/>
    </xf>
    <xf numFmtId="175"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0" borderId="55" xfId="0" applyFont="1" applyFill="1" applyBorder="1" applyAlignment="1">
      <alignment horizontal="center" vertical="center"/>
    </xf>
    <xf numFmtId="37" fontId="17" fillId="4" borderId="2" xfId="9" applyNumberFormat="1" applyFont="1" applyFill="1" applyBorder="1" applyAlignment="1">
      <alignment horizontal="center" vertical="center"/>
    </xf>
    <xf numFmtId="37" fontId="17" fillId="4" borderId="4" xfId="9" applyNumberFormat="1" applyFont="1" applyFill="1" applyBorder="1" applyAlignment="1">
      <alignment horizontal="center" vertical="center"/>
    </xf>
    <xf numFmtId="3" fontId="17" fillId="0" borderId="5" xfId="0" applyNumberFormat="1" applyFont="1" applyFill="1" applyBorder="1" applyAlignment="1">
      <alignment horizontal="center" vertical="center" wrapText="1"/>
    </xf>
    <xf numFmtId="4" fontId="17" fillId="4" borderId="3" xfId="10" applyNumberFormat="1" applyFont="1" applyFill="1" applyBorder="1" applyAlignment="1">
      <alignment horizontal="center" vertical="center" wrapText="1"/>
    </xf>
    <xf numFmtId="172" fontId="17" fillId="0" borderId="1" xfId="5" applyNumberFormat="1" applyFont="1" applyBorder="1" applyAlignment="1">
      <alignment horizontal="center" vertical="center" wrapText="1"/>
    </xf>
    <xf numFmtId="175" fontId="17" fillId="0" borderId="55" xfId="5" applyNumberFormat="1" applyFont="1" applyFill="1" applyBorder="1" applyAlignment="1">
      <alignment horizontal="center" vertical="center"/>
    </xf>
    <xf numFmtId="3" fontId="17" fillId="4" borderId="1" xfId="0" applyNumberFormat="1" applyFont="1" applyFill="1" applyBorder="1" applyAlignment="1">
      <alignment horizontal="center" vertical="center" wrapText="1"/>
    </xf>
    <xf numFmtId="3" fontId="17" fillId="8" borderId="1" xfId="10" applyNumberFormat="1" applyFont="1" applyFill="1" applyBorder="1" applyAlignment="1">
      <alignment horizontal="center" vertical="center" wrapText="1"/>
    </xf>
    <xf numFmtId="3" fontId="17" fillId="2" borderId="2" xfId="1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2" fontId="17" fillId="2" borderId="3" xfId="10" applyNumberFormat="1" applyFont="1" applyFill="1" applyBorder="1" applyAlignment="1">
      <alignment horizontal="center" vertical="center" wrapText="1"/>
    </xf>
    <xf numFmtId="3" fontId="17" fillId="0" borderId="1" xfId="10" applyNumberFormat="1" applyFont="1" applyFill="1" applyBorder="1" applyAlignment="1">
      <alignment horizontal="center" vertical="center" wrapText="1"/>
    </xf>
    <xf numFmtId="175" fontId="17" fillId="4" borderId="1" xfId="3" applyNumberFormat="1" applyFont="1" applyFill="1" applyBorder="1" applyAlignment="1">
      <alignment horizontal="center" vertical="center"/>
    </xf>
    <xf numFmtId="4" fontId="17" fillId="2" borderId="5" xfId="10" applyNumberFormat="1" applyFont="1" applyFill="1" applyBorder="1" applyAlignment="1">
      <alignment horizontal="center" vertical="center" wrapText="1"/>
    </xf>
    <xf numFmtId="3" fontId="17" fillId="0" borderId="3" xfId="0" applyNumberFormat="1" applyFont="1" applyFill="1" applyBorder="1" applyAlignment="1" applyProtection="1">
      <alignment horizontal="center" vertical="center" wrapText="1"/>
      <protection locked="0"/>
    </xf>
    <xf numFmtId="3" fontId="17" fillId="0" borderId="4" xfId="0" applyNumberFormat="1" applyFont="1" applyFill="1" applyBorder="1" applyAlignment="1">
      <alignment horizontal="center" vertical="center" wrapText="1"/>
    </xf>
    <xf numFmtId="4" fontId="17" fillId="0" borderId="1" xfId="0" applyNumberFormat="1" applyFont="1" applyFill="1" applyBorder="1" applyAlignment="1" applyProtection="1">
      <alignment horizontal="center" vertical="center" wrapText="1"/>
      <protection locked="0"/>
    </xf>
    <xf numFmtId="4" fontId="17" fillId="2" borderId="1" xfId="10" applyNumberFormat="1" applyFont="1" applyFill="1" applyBorder="1" applyAlignment="1">
      <alignment horizontal="center" vertical="center" wrapText="1"/>
    </xf>
    <xf numFmtId="9" fontId="17" fillId="0" borderId="3" xfId="23"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9" fontId="17" fillId="0" borderId="5" xfId="23" applyFont="1" applyFill="1" applyBorder="1" applyAlignment="1" applyProtection="1">
      <alignment horizontal="center" vertical="center" wrapText="1"/>
      <protection locked="0"/>
    </xf>
    <xf numFmtId="3" fontId="17" fillId="0" borderId="3" xfId="10" applyNumberFormat="1" applyFont="1" applyFill="1" applyBorder="1" applyAlignment="1">
      <alignment horizontal="center" vertical="center" wrapText="1"/>
    </xf>
    <xf numFmtId="172" fontId="17" fillId="0" borderId="5" xfId="5" applyNumberFormat="1" applyFont="1" applyBorder="1" applyAlignment="1">
      <alignment horizontal="center" vertical="center" wrapText="1"/>
    </xf>
    <xf numFmtId="172" fontId="17" fillId="0" borderId="55" xfId="0" applyNumberFormat="1" applyFont="1" applyFill="1" applyBorder="1" applyAlignment="1">
      <alignment horizontal="center" vertical="center"/>
    </xf>
    <xf numFmtId="3" fontId="17" fillId="2" borderId="1" xfId="10" applyNumberFormat="1" applyFont="1" applyFill="1" applyBorder="1" applyAlignment="1">
      <alignment horizontal="center" vertical="center" wrapText="1"/>
    </xf>
    <xf numFmtId="3" fontId="17" fillId="0" borderId="57"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2" fontId="17" fillId="0" borderId="55" xfId="0" applyNumberFormat="1" applyFont="1" applyFill="1" applyBorder="1" applyAlignment="1">
      <alignment horizontal="center" vertical="center"/>
    </xf>
    <xf numFmtId="4" fontId="17" fillId="2" borderId="2" xfId="10" applyNumberFormat="1" applyFont="1" applyFill="1" applyBorder="1" applyAlignment="1">
      <alignment horizontal="center" vertical="center" wrapText="1"/>
    </xf>
    <xf numFmtId="4" fontId="17" fillId="0" borderId="55" xfId="0" applyNumberFormat="1" applyFont="1" applyFill="1" applyBorder="1" applyAlignment="1">
      <alignment horizontal="center" vertical="center"/>
    </xf>
    <xf numFmtId="9" fontId="17" fillId="2" borderId="2" xfId="23"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9" fontId="17" fillId="0" borderId="1" xfId="23" applyFont="1" applyFill="1" applyBorder="1" applyAlignment="1">
      <alignment horizontal="center" vertical="center" wrapText="1"/>
    </xf>
    <xf numFmtId="9" fontId="17" fillId="0" borderId="59" xfId="23" applyFont="1" applyFill="1" applyBorder="1" applyAlignment="1">
      <alignment horizontal="center" vertical="center"/>
    </xf>
    <xf numFmtId="4" fontId="17" fillId="0" borderId="2" xfId="10" applyNumberFormat="1" applyFont="1" applyFill="1" applyBorder="1" applyAlignment="1">
      <alignment horizontal="center" vertical="center" wrapText="1"/>
    </xf>
    <xf numFmtId="4" fontId="17" fillId="0" borderId="54" xfId="0" applyNumberFormat="1" applyFont="1" applyFill="1" applyBorder="1" applyAlignment="1">
      <alignment horizontal="center" vertical="center" wrapText="1"/>
    </xf>
    <xf numFmtId="0" fontId="17" fillId="0" borderId="5" xfId="0" applyFont="1" applyFill="1" applyBorder="1" applyAlignment="1">
      <alignment horizontal="center" vertical="center"/>
    </xf>
    <xf numFmtId="175" fontId="17" fillId="0" borderId="7" xfId="5" applyNumberFormat="1"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171" fontId="17" fillId="4" borderId="1" xfId="0" applyNumberFormat="1" applyFont="1" applyFill="1" applyBorder="1" applyAlignment="1">
      <alignment horizontal="center" vertical="center"/>
    </xf>
    <xf numFmtId="177" fontId="17" fillId="4" borderId="1"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179" fontId="17" fillId="4" borderId="1" xfId="9" applyNumberFormat="1" applyFont="1" applyFill="1" applyBorder="1" applyAlignment="1">
      <alignment horizontal="center" vertical="center"/>
    </xf>
    <xf numFmtId="175" fontId="17" fillId="0" borderId="1" xfId="5" applyNumberFormat="1" applyFont="1" applyFill="1" applyBorder="1" applyAlignment="1">
      <alignment horizontal="center" vertical="center"/>
    </xf>
    <xf numFmtId="3" fontId="17" fillId="0" borderId="5"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72" fontId="17" fillId="0" borderId="52" xfId="0" applyNumberFormat="1" applyFont="1" applyBorder="1" applyAlignment="1">
      <alignment horizontal="center" vertical="center" wrapText="1"/>
    </xf>
    <xf numFmtId="172" fontId="17" fillId="0" borderId="1" xfId="0" applyNumberFormat="1" applyFont="1" applyBorder="1" applyAlignment="1">
      <alignment horizontal="center" vertical="center" wrapText="1"/>
    </xf>
    <xf numFmtId="3" fontId="17" fillId="0" borderId="12" xfId="0" applyNumberFormat="1" applyFont="1" applyFill="1" applyBorder="1" applyAlignment="1">
      <alignment horizontal="center" vertical="center" wrapText="1"/>
    </xf>
    <xf numFmtId="3" fontId="36" fillId="0" borderId="53" xfId="0" applyNumberFormat="1" applyFont="1" applyFill="1" applyBorder="1" applyAlignment="1">
      <alignment horizontal="center" vertical="center" wrapText="1"/>
    </xf>
    <xf numFmtId="3" fontId="36" fillId="0" borderId="55" xfId="0" applyNumberFormat="1" applyFont="1" applyBorder="1" applyAlignment="1">
      <alignment horizontal="center" vertical="center" wrapText="1"/>
    </xf>
    <xf numFmtId="175" fontId="36" fillId="0" borderId="56" xfId="5" applyNumberFormat="1" applyFont="1" applyFill="1" applyBorder="1" applyAlignment="1">
      <alignment horizontal="center" vertical="center"/>
    </xf>
    <xf numFmtId="0" fontId="36" fillId="0" borderId="55" xfId="0" applyFont="1" applyFill="1" applyBorder="1" applyAlignment="1">
      <alignment horizontal="center" vertical="center"/>
    </xf>
    <xf numFmtId="0" fontId="36" fillId="0" borderId="3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9" xfId="0" applyFont="1" applyFill="1" applyBorder="1" applyAlignment="1">
      <alignment horizontal="center" vertical="center"/>
    </xf>
    <xf numFmtId="37" fontId="36" fillId="4" borderId="1" xfId="9" applyNumberFormat="1" applyFont="1" applyFill="1" applyBorder="1" applyAlignment="1">
      <alignment horizontal="center" vertical="center"/>
    </xf>
    <xf numFmtId="0" fontId="36" fillId="0" borderId="57" xfId="0" applyFont="1" applyFill="1" applyBorder="1" applyAlignment="1">
      <alignment horizontal="center" vertical="center"/>
    </xf>
    <xf numFmtId="3" fontId="36" fillId="0" borderId="36" xfId="0" applyNumberFormat="1" applyFont="1" applyFill="1" applyBorder="1" applyAlignment="1">
      <alignment horizontal="center" vertical="center"/>
    </xf>
    <xf numFmtId="3" fontId="36" fillId="2" borderId="55" xfId="10" applyNumberFormat="1" applyFont="1" applyFill="1" applyBorder="1" applyAlignment="1">
      <alignment horizontal="center" vertical="center" wrapText="1"/>
    </xf>
    <xf numFmtId="3" fontId="36" fillId="0" borderId="55" xfId="0" applyNumberFormat="1" applyFont="1" applyFill="1" applyBorder="1" applyAlignment="1">
      <alignment horizontal="center" vertical="center" wrapText="1"/>
    </xf>
    <xf numFmtId="0" fontId="36" fillId="9" borderId="55" xfId="0" applyFont="1" applyFill="1" applyBorder="1" applyAlignment="1">
      <alignment horizontal="center" vertical="center"/>
    </xf>
    <xf numFmtId="0" fontId="36" fillId="9" borderId="37" xfId="0" applyFont="1" applyFill="1" applyBorder="1" applyAlignment="1">
      <alignment horizontal="center" vertical="center"/>
    </xf>
    <xf numFmtId="0" fontId="36" fillId="9" borderId="6" xfId="0" applyFont="1" applyFill="1" applyBorder="1" applyAlignment="1">
      <alignment horizontal="center" vertical="center"/>
    </xf>
    <xf numFmtId="175" fontId="36" fillId="0" borderId="55" xfId="5" applyNumberFormat="1" applyFont="1" applyFill="1" applyBorder="1" applyAlignment="1">
      <alignment horizontal="center" vertical="center"/>
    </xf>
    <xf numFmtId="3" fontId="36" fillId="0" borderId="46" xfId="0" applyNumberFormat="1" applyFont="1" applyFill="1" applyBorder="1" applyAlignment="1">
      <alignment horizontal="center" vertical="center" wrapText="1"/>
    </xf>
    <xf numFmtId="9" fontId="36" fillId="0" borderId="57" xfId="23" applyFont="1" applyFill="1" applyBorder="1" applyAlignment="1">
      <alignment horizontal="center" vertical="center"/>
    </xf>
    <xf numFmtId="9" fontId="36" fillId="0" borderId="59" xfId="0" applyNumberFormat="1" applyFont="1" applyFill="1" applyBorder="1" applyAlignment="1">
      <alignment horizontal="center" vertical="center"/>
    </xf>
    <xf numFmtId="172" fontId="36" fillId="0" borderId="55" xfId="0" applyNumberFormat="1" applyFont="1" applyBorder="1" applyAlignment="1">
      <alignment horizontal="center" vertical="center" wrapText="1"/>
    </xf>
    <xf numFmtId="3" fontId="36" fillId="0" borderId="37" xfId="0" applyNumberFormat="1" applyFont="1" applyFill="1" applyBorder="1" applyAlignment="1">
      <alignment horizontal="center" vertical="center"/>
    </xf>
    <xf numFmtId="175" fontId="36" fillId="0" borderId="55" xfId="0" applyNumberFormat="1" applyFont="1" applyFill="1" applyBorder="1" applyAlignment="1">
      <alignment horizontal="center" vertical="center"/>
    </xf>
    <xf numFmtId="9" fontId="36" fillId="2" borderId="58" xfId="23" applyFont="1" applyFill="1" applyBorder="1" applyAlignment="1">
      <alignment horizontal="center" vertical="center" wrapText="1"/>
    </xf>
    <xf numFmtId="175" fontId="36" fillId="0" borderId="46" xfId="5" applyNumberFormat="1" applyFont="1" applyFill="1" applyBorder="1" applyAlignment="1">
      <alignment horizontal="center" vertical="center"/>
    </xf>
    <xf numFmtId="4" fontId="36" fillId="4" borderId="3" xfId="10" applyNumberFormat="1" applyFont="1" applyFill="1" applyBorder="1" applyAlignment="1">
      <alignment horizontal="center" vertical="center" wrapText="1"/>
    </xf>
    <xf numFmtId="3" fontId="36" fillId="4" borderId="1" xfId="0" applyNumberFormat="1" applyFont="1" applyFill="1" applyBorder="1" applyAlignment="1">
      <alignment horizontal="center" vertical="center" wrapText="1"/>
    </xf>
    <xf numFmtId="3" fontId="36" fillId="8" borderId="1" xfId="10" applyNumberFormat="1" applyFont="1" applyFill="1" applyBorder="1" applyAlignment="1">
      <alignment horizontal="center" vertical="center" wrapText="1"/>
    </xf>
    <xf numFmtId="3" fontId="36" fillId="4" borderId="2" xfId="0" applyNumberFormat="1" applyFont="1" applyFill="1" applyBorder="1" applyAlignment="1">
      <alignment horizontal="center" vertical="center" wrapText="1"/>
    </xf>
    <xf numFmtId="3" fontId="36" fillId="0" borderId="1" xfId="10" applyNumberFormat="1" applyFont="1" applyFill="1" applyBorder="1" applyAlignment="1">
      <alignment horizontal="center" vertical="center" wrapText="1"/>
    </xf>
    <xf numFmtId="3" fontId="36" fillId="8" borderId="1" xfId="0" applyNumberFormat="1" applyFont="1" applyFill="1" applyBorder="1" applyAlignment="1">
      <alignment horizontal="center" vertical="center" wrapText="1"/>
    </xf>
    <xf numFmtId="3" fontId="36" fillId="4" borderId="4"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wrapText="1"/>
    </xf>
    <xf numFmtId="0" fontId="0" fillId="0" borderId="0" xfId="0" applyAlignment="1">
      <alignment wrapText="1"/>
    </xf>
    <xf numFmtId="0" fontId="28" fillId="6" borderId="19" xfId="19" applyFont="1" applyFill="1" applyBorder="1" applyAlignment="1">
      <alignment vertical="center" wrapText="1"/>
    </xf>
    <xf numFmtId="0" fontId="38" fillId="0" borderId="3" xfId="0" applyFont="1" applyFill="1" applyBorder="1" applyAlignment="1">
      <alignment horizontal="center" vertical="center" wrapText="1"/>
    </xf>
    <xf numFmtId="3" fontId="8" fillId="0" borderId="61" xfId="0" applyNumberFormat="1" applyFont="1" applyFill="1" applyBorder="1" applyAlignment="1">
      <alignment horizontal="center" vertical="center" wrapText="1"/>
    </xf>
    <xf numFmtId="0" fontId="38" fillId="0" borderId="5" xfId="0" applyFont="1" applyFill="1" applyBorder="1" applyAlignment="1">
      <alignment horizontal="center" vertical="center" wrapText="1"/>
    </xf>
    <xf numFmtId="170" fontId="38" fillId="0" borderId="4" xfId="0" applyNumberFormat="1" applyFont="1" applyFill="1" applyBorder="1" applyAlignment="1">
      <alignment horizontal="center" vertical="center" wrapText="1"/>
    </xf>
    <xf numFmtId="3" fontId="8" fillId="0" borderId="47" xfId="0" applyNumberFormat="1" applyFont="1" applyFill="1" applyBorder="1" applyAlignment="1">
      <alignment horizontal="center" vertical="center" wrapText="1"/>
    </xf>
    <xf numFmtId="9" fontId="8" fillId="0" borderId="3" xfId="23" applyFont="1" applyFill="1" applyBorder="1" applyAlignment="1">
      <alignment horizontal="center" vertical="center" wrapText="1"/>
    </xf>
    <xf numFmtId="180" fontId="8" fillId="0" borderId="3"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174" fontId="0" fillId="0" borderId="0" xfId="0" applyNumberFormat="1"/>
    <xf numFmtId="181" fontId="0" fillId="0" borderId="0" xfId="0" applyNumberFormat="1"/>
    <xf numFmtId="0" fontId="2" fillId="6" borderId="20"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2" fillId="6" borderId="13" xfId="19" applyFont="1" applyFill="1" applyBorder="1" applyAlignment="1">
      <alignment horizontal="center" vertical="center" wrapText="1"/>
    </xf>
    <xf numFmtId="170" fontId="38" fillId="0" borderId="1" xfId="0" applyNumberFormat="1" applyFont="1" applyFill="1" applyBorder="1" applyAlignment="1">
      <alignment horizontal="center" vertical="center" wrapText="1"/>
    </xf>
    <xf numFmtId="3" fontId="33" fillId="0" borderId="8" xfId="0" applyNumberFormat="1" applyFont="1" applyFill="1" applyBorder="1" applyAlignment="1">
      <alignment horizontal="center" vertical="center" wrapText="1"/>
    </xf>
    <xf numFmtId="170" fontId="33" fillId="0" borderId="4" xfId="0" applyNumberFormat="1" applyFont="1" applyFill="1" applyBorder="1" applyAlignment="1">
      <alignment horizontal="center" vertical="center" wrapText="1"/>
    </xf>
    <xf numFmtId="170" fontId="33" fillId="0" borderId="1" xfId="0" applyNumberFormat="1" applyFont="1" applyFill="1" applyBorder="1" applyAlignment="1">
      <alignment horizontal="center" vertical="center" wrapText="1"/>
    </xf>
    <xf numFmtId="170" fontId="5" fillId="0" borderId="1" xfId="0" applyNumberFormat="1" applyFont="1" applyFill="1" applyBorder="1" applyAlignment="1">
      <alignment horizontal="center" vertical="center" wrapText="1"/>
    </xf>
    <xf numFmtId="3" fontId="30" fillId="0" borderId="3"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0" fontId="0" fillId="0" borderId="3" xfId="0" applyFill="1" applyBorder="1"/>
    <xf numFmtId="0" fontId="0" fillId="0" borderId="4" xfId="0" applyFill="1" applyBorder="1"/>
    <xf numFmtId="0" fontId="2" fillId="0" borderId="5"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5" borderId="4" xfId="16" applyFont="1" applyFill="1" applyBorder="1" applyAlignment="1">
      <alignment horizontal="center" vertical="center" wrapText="1"/>
    </xf>
    <xf numFmtId="0" fontId="4" fillId="0" borderId="1" xfId="0" applyFont="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170" fontId="33" fillId="0" borderId="2" xfId="0" applyNumberFormat="1" applyFont="1" applyFill="1" applyBorder="1" applyAlignment="1">
      <alignment horizontal="center" vertical="center" wrapText="1"/>
    </xf>
    <xf numFmtId="170" fontId="33" fillId="0" borderId="25" xfId="0" applyNumberFormat="1" applyFont="1" applyFill="1" applyBorder="1" applyAlignment="1">
      <alignment horizontal="center" vertical="center" wrapText="1"/>
    </xf>
    <xf numFmtId="170" fontId="33" fillId="0" borderId="5"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175" fontId="8" fillId="0" borderId="1" xfId="5" applyNumberFormat="1" applyFont="1" applyBorder="1" applyAlignment="1">
      <alignment horizontal="center" vertical="center"/>
    </xf>
    <xf numFmtId="175" fontId="8" fillId="0" borderId="1" xfId="5" applyNumberFormat="1" applyFont="1" applyBorder="1" applyAlignment="1">
      <alignment horizontal="left" vertical="center"/>
    </xf>
    <xf numFmtId="0" fontId="8" fillId="11" borderId="1" xfId="5" applyNumberFormat="1" applyFont="1" applyFill="1" applyBorder="1" applyAlignment="1">
      <alignment horizontal="center" vertical="center"/>
    </xf>
    <xf numFmtId="175" fontId="8" fillId="0" borderId="25" xfId="5" applyNumberFormat="1" applyFont="1" applyBorder="1" applyAlignment="1">
      <alignment horizontal="left" vertical="center"/>
    </xf>
    <xf numFmtId="37" fontId="17" fillId="4" borderId="1" xfId="10" applyNumberFormat="1" applyFont="1" applyFill="1" applyBorder="1" applyAlignment="1">
      <alignment horizontal="center" vertical="center"/>
    </xf>
    <xf numFmtId="175" fontId="36" fillId="0" borderId="5" xfId="5" applyNumberFormat="1" applyFont="1" applyFill="1" applyBorder="1" applyAlignment="1" applyProtection="1">
      <alignment horizontal="center" vertical="center"/>
      <protection locked="0"/>
    </xf>
    <xf numFmtId="37" fontId="17" fillId="4" borderId="4" xfId="10" applyNumberFormat="1" applyFont="1" applyFill="1" applyBorder="1" applyAlignment="1">
      <alignment horizontal="center" vertical="center"/>
    </xf>
    <xf numFmtId="175" fontId="36" fillId="0" borderId="12" xfId="5" applyNumberFormat="1" applyFont="1" applyFill="1" applyBorder="1" applyAlignment="1" applyProtection="1">
      <alignment horizontal="center" vertical="center"/>
      <protection locked="0"/>
    </xf>
    <xf numFmtId="9" fontId="17" fillId="0" borderId="3" xfId="21" applyFont="1" applyFill="1" applyBorder="1" applyAlignment="1">
      <alignment horizontal="center" vertical="center" wrapText="1"/>
    </xf>
    <xf numFmtId="175" fontId="36" fillId="0" borderId="61" xfId="5" applyNumberFormat="1" applyFont="1" applyFill="1" applyBorder="1" applyAlignment="1" applyProtection="1">
      <alignment horizontal="center" vertical="center"/>
      <protection locked="0"/>
    </xf>
    <xf numFmtId="175" fontId="36" fillId="0" borderId="1" xfId="5" applyNumberFormat="1" applyFont="1" applyFill="1" applyBorder="1" applyAlignment="1" applyProtection="1">
      <alignment horizontal="center" vertical="center"/>
      <protection locked="0"/>
    </xf>
    <xf numFmtId="37" fontId="17" fillId="0" borderId="1" xfId="10" applyNumberFormat="1" applyFont="1" applyFill="1" applyBorder="1" applyAlignment="1">
      <alignment horizontal="center" vertical="center"/>
    </xf>
    <xf numFmtId="9" fontId="17" fillId="0" borderId="5" xfId="21" applyFont="1" applyFill="1" applyBorder="1" applyAlignment="1">
      <alignment horizontal="center" vertical="center" wrapText="1"/>
    </xf>
    <xf numFmtId="3" fontId="36" fillId="4" borderId="1" xfId="0" applyNumberFormat="1" applyFont="1" applyFill="1" applyBorder="1" applyAlignment="1" applyProtection="1">
      <alignment horizontal="center" vertical="center" wrapText="1"/>
      <protection locked="0"/>
    </xf>
    <xf numFmtId="3" fontId="36" fillId="4" borderId="1" xfId="0" applyNumberFormat="1" applyFont="1" applyFill="1" applyBorder="1" applyAlignment="1" applyProtection="1">
      <alignment horizontal="center" vertical="center"/>
      <protection locked="0"/>
    </xf>
    <xf numFmtId="3" fontId="36" fillId="0" borderId="1" xfId="0" applyNumberFormat="1" applyFont="1" applyFill="1" applyBorder="1" applyAlignment="1" applyProtection="1">
      <alignment horizontal="center" vertical="center" wrapText="1"/>
      <protection locked="0"/>
    </xf>
    <xf numFmtId="0" fontId="2" fillId="5" borderId="14" xfId="16" applyFont="1" applyFill="1" applyBorder="1" applyAlignment="1">
      <alignment vertical="center" wrapText="1"/>
    </xf>
    <xf numFmtId="0" fontId="2" fillId="5" borderId="16" xfId="16" applyFont="1" applyFill="1" applyBorder="1" applyAlignment="1">
      <alignment vertical="center" wrapText="1"/>
    </xf>
    <xf numFmtId="10" fontId="37" fillId="10" borderId="25" xfId="0" applyNumberFormat="1" applyFont="1" applyFill="1" applyBorder="1" applyAlignment="1" applyProtection="1">
      <alignment vertical="center"/>
      <protection locked="0"/>
    </xf>
    <xf numFmtId="10" fontId="4" fillId="0" borderId="1" xfId="0" applyNumberFormat="1" applyFont="1" applyFill="1" applyBorder="1" applyAlignment="1">
      <alignment horizontal="center" vertical="center"/>
    </xf>
    <xf numFmtId="175" fontId="8" fillId="11" borderId="1" xfId="5" applyNumberFormat="1" applyFont="1" applyFill="1" applyBorder="1" applyAlignment="1">
      <alignment vertical="center"/>
    </xf>
    <xf numFmtId="175" fontId="8" fillId="0" borderId="1" xfId="5" applyNumberFormat="1" applyFont="1" applyBorder="1" applyAlignment="1">
      <alignment vertical="center"/>
    </xf>
    <xf numFmtId="167" fontId="8" fillId="0" borderId="1" xfId="5" applyNumberFormat="1" applyFont="1" applyBorder="1" applyAlignment="1">
      <alignment vertical="center"/>
    </xf>
    <xf numFmtId="10" fontId="39" fillId="4" borderId="1" xfId="23" applyNumberFormat="1" applyFont="1" applyFill="1" applyBorder="1" applyAlignment="1">
      <alignment horizontal="center" vertical="center"/>
    </xf>
    <xf numFmtId="3" fontId="36" fillId="0" borderId="18" xfId="0" applyNumberFormat="1" applyFont="1" applyFill="1" applyBorder="1" applyAlignment="1">
      <alignment horizontal="center" vertical="center" wrapText="1"/>
    </xf>
    <xf numFmtId="0" fontId="36" fillId="0" borderId="19" xfId="0" applyFont="1" applyFill="1" applyBorder="1" applyAlignment="1">
      <alignment horizontal="center" vertical="center"/>
    </xf>
    <xf numFmtId="3" fontId="36" fillId="0" borderId="19" xfId="0" applyNumberFormat="1" applyFont="1" applyBorder="1" applyAlignment="1">
      <alignment horizontal="center" vertical="center" wrapText="1"/>
    </xf>
    <xf numFmtId="3" fontId="36" fillId="2" borderId="19" xfId="10" applyNumberFormat="1" applyFont="1" applyFill="1" applyBorder="1" applyAlignment="1">
      <alignment horizontal="center" vertical="center" wrapText="1"/>
    </xf>
    <xf numFmtId="37" fontId="36" fillId="4" borderId="22" xfId="10" applyNumberFormat="1" applyFont="1" applyFill="1" applyBorder="1" applyAlignment="1">
      <alignment horizontal="center" vertical="center"/>
    </xf>
    <xf numFmtId="9" fontId="36" fillId="0" borderId="18" xfId="23" applyFont="1" applyFill="1" applyBorder="1" applyAlignment="1">
      <alignment horizontal="center" vertical="center"/>
    </xf>
    <xf numFmtId="4" fontId="36" fillId="0" borderId="18" xfId="0" applyNumberFormat="1" applyFont="1" applyFill="1" applyBorder="1" applyAlignment="1">
      <alignment horizontal="center" vertical="center" wrapText="1"/>
    </xf>
    <xf numFmtId="4" fontId="36" fillId="2" borderId="19" xfId="10" applyNumberFormat="1" applyFont="1" applyFill="1" applyBorder="1" applyAlignment="1">
      <alignment horizontal="center" vertical="center" wrapText="1"/>
    </xf>
    <xf numFmtId="9" fontId="36" fillId="0" borderId="18" xfId="23" applyFont="1" applyFill="1" applyBorder="1" applyAlignment="1">
      <alignment horizontal="center" vertical="center" wrapText="1"/>
    </xf>
    <xf numFmtId="3" fontId="36" fillId="11" borderId="18" xfId="0" applyNumberFormat="1" applyFont="1" applyFill="1" applyBorder="1" applyAlignment="1">
      <alignment horizontal="center" vertical="center" wrapText="1"/>
    </xf>
    <xf numFmtId="3" fontId="36" fillId="11" borderId="19" xfId="0" applyNumberFormat="1" applyFont="1" applyFill="1" applyBorder="1" applyAlignment="1">
      <alignment horizontal="center" vertical="center" wrapText="1"/>
    </xf>
    <xf numFmtId="0" fontId="36" fillId="11" borderId="19" xfId="0" applyFont="1" applyFill="1" applyBorder="1" applyAlignment="1">
      <alignment horizontal="center" vertical="center"/>
    </xf>
    <xf numFmtId="3" fontId="36" fillId="11" borderId="19" xfId="10" applyNumberFormat="1" applyFont="1" applyFill="1" applyBorder="1" applyAlignment="1">
      <alignment horizontal="center" vertical="center" wrapText="1"/>
    </xf>
    <xf numFmtId="37" fontId="36" fillId="11" borderId="22" xfId="10" applyNumberFormat="1" applyFont="1" applyFill="1" applyBorder="1" applyAlignment="1">
      <alignment horizontal="center" vertical="center"/>
    </xf>
    <xf numFmtId="9" fontId="36" fillId="2" borderId="18" xfId="23" applyFont="1" applyFill="1" applyBorder="1" applyAlignment="1">
      <alignment horizontal="center" vertical="center" wrapText="1"/>
    </xf>
    <xf numFmtId="37" fontId="36" fillId="4" borderId="20" xfId="10" applyNumberFormat="1" applyFont="1" applyFill="1" applyBorder="1" applyAlignment="1">
      <alignment horizontal="center" vertical="center"/>
    </xf>
    <xf numFmtId="3" fontId="17" fillId="0" borderId="19" xfId="0" applyNumberFormat="1" applyFont="1" applyBorder="1" applyAlignment="1">
      <alignment horizontal="center" vertical="center" wrapText="1"/>
    </xf>
    <xf numFmtId="0" fontId="3" fillId="0" borderId="0" xfId="0" applyFont="1" applyFill="1" applyAlignment="1">
      <alignment horizontal="left"/>
    </xf>
    <xf numFmtId="0" fontId="3" fillId="0" borderId="3" xfId="0" applyFont="1" applyFill="1" applyBorder="1" applyAlignment="1">
      <alignment horizontal="left" wrapText="1"/>
    </xf>
    <xf numFmtId="0" fontId="3" fillId="0" borderId="3" xfId="0" applyFont="1" applyBorder="1" applyAlignment="1">
      <alignment horizontal="left" wrapText="1"/>
    </xf>
    <xf numFmtId="1" fontId="3" fillId="0" borderId="55" xfId="0" applyNumberFormat="1" applyFont="1" applyFill="1" applyBorder="1" applyAlignment="1" applyProtection="1">
      <alignment horizontal="left" wrapText="1"/>
      <protection locked="0"/>
    </xf>
    <xf numFmtId="0" fontId="3" fillId="0" borderId="22" xfId="0" applyFont="1" applyFill="1" applyBorder="1" applyAlignment="1" applyProtection="1">
      <alignment horizontal="left" wrapText="1"/>
      <protection locked="0"/>
    </xf>
    <xf numFmtId="1" fontId="3" fillId="0" borderId="2" xfId="0" applyNumberFormat="1" applyFont="1" applyFill="1" applyBorder="1" applyAlignment="1" applyProtection="1">
      <alignment horizontal="left" wrapText="1"/>
      <protection locked="0"/>
    </xf>
    <xf numFmtId="1" fontId="3" fillId="0" borderId="21" xfId="0" applyNumberFormat="1" applyFont="1" applyFill="1" applyBorder="1" applyAlignment="1" applyProtection="1">
      <alignment horizontal="left" wrapText="1"/>
      <protection locked="0"/>
    </xf>
    <xf numFmtId="1" fontId="3" fillId="11" borderId="1" xfId="0" applyNumberFormat="1" applyFont="1" applyFill="1" applyBorder="1" applyAlignment="1" applyProtection="1">
      <alignment horizontal="left" wrapText="1"/>
      <protection locked="0"/>
    </xf>
    <xf numFmtId="0" fontId="3" fillId="11" borderId="1" xfId="0" applyFont="1" applyFill="1" applyBorder="1" applyAlignment="1" applyProtection="1">
      <alignment horizontal="left" wrapText="1"/>
      <protection locked="0"/>
    </xf>
    <xf numFmtId="1" fontId="3" fillId="11" borderId="60" xfId="0" applyNumberFormat="1" applyFont="1" applyFill="1" applyBorder="1" applyAlignment="1" applyProtection="1">
      <alignment horizontal="left" wrapText="1"/>
      <protection locked="0"/>
    </xf>
    <xf numFmtId="1" fontId="3" fillId="0" borderId="1" xfId="0" applyNumberFormat="1" applyFont="1" applyFill="1" applyBorder="1" applyAlignment="1" applyProtection="1">
      <alignment horizontal="left" wrapText="1"/>
      <protection locked="0"/>
    </xf>
    <xf numFmtId="0" fontId="3" fillId="0" borderId="1" xfId="0" applyFont="1" applyFill="1" applyBorder="1" applyAlignment="1" applyProtection="1">
      <alignment horizontal="left" wrapText="1"/>
      <protection locked="0"/>
    </xf>
    <xf numFmtId="0" fontId="3" fillId="0" borderId="10" xfId="0" applyFont="1" applyFill="1" applyBorder="1" applyAlignment="1" applyProtection="1">
      <alignment horizontal="left" wrapText="1"/>
      <protection locked="0"/>
    </xf>
    <xf numFmtId="1" fontId="3" fillId="0" borderId="24" xfId="0" applyNumberFormat="1" applyFont="1" applyFill="1" applyBorder="1" applyAlignment="1" applyProtection="1">
      <alignment horizontal="left" wrapText="1"/>
      <protection locked="0"/>
    </xf>
    <xf numFmtId="0" fontId="3" fillId="4" borderId="1" xfId="0" applyFont="1" applyFill="1" applyBorder="1" applyAlignment="1">
      <alignment horizontal="left" wrapText="1"/>
    </xf>
    <xf numFmtId="0" fontId="3" fillId="0" borderId="1" xfId="0" applyFont="1" applyFill="1" applyBorder="1" applyAlignment="1">
      <alignment horizontal="left" wrapText="1"/>
    </xf>
    <xf numFmtId="0" fontId="23" fillId="0" borderId="4" xfId="0" applyFont="1" applyBorder="1"/>
    <xf numFmtId="0" fontId="38" fillId="6" borderId="3" xfId="0" applyFont="1" applyFill="1" applyBorder="1" applyAlignment="1">
      <alignment horizontal="center" vertical="center" wrapText="1"/>
    </xf>
    <xf numFmtId="0" fontId="0" fillId="0" borderId="5" xfId="0" applyFill="1" applyBorder="1"/>
    <xf numFmtId="170" fontId="38" fillId="6" borderId="1" xfId="0" applyNumberFormat="1" applyFont="1" applyFill="1" applyBorder="1" applyAlignment="1">
      <alignment horizontal="center" vertical="center" wrapText="1"/>
    </xf>
    <xf numFmtId="0" fontId="0" fillId="0" borderId="1" xfId="0" applyFill="1" applyBorder="1"/>
    <xf numFmtId="170" fontId="38" fillId="6" borderId="4" xfId="0" applyNumberFormat="1" applyFont="1" applyFill="1" applyBorder="1" applyAlignment="1">
      <alignment horizontal="center" vertical="center" wrapText="1"/>
    </xf>
    <xf numFmtId="3" fontId="8" fillId="0" borderId="51" xfId="0" applyNumberFormat="1" applyFont="1" applyFill="1" applyBorder="1" applyAlignment="1">
      <alignment horizontal="center" vertical="center" wrapText="1"/>
    </xf>
    <xf numFmtId="9" fontId="30" fillId="0" borderId="3" xfId="23" applyFont="1" applyFill="1" applyBorder="1" applyAlignment="1">
      <alignment horizontal="center" vertical="center"/>
    </xf>
    <xf numFmtId="9" fontId="8" fillId="0" borderId="61" xfId="21" applyFont="1" applyFill="1" applyBorder="1" applyAlignment="1">
      <alignment horizontal="center" vertical="center" wrapText="1"/>
    </xf>
    <xf numFmtId="3" fontId="30" fillId="0" borderId="1" xfId="0" applyNumberFormat="1" applyFont="1" applyFill="1" applyBorder="1" applyAlignment="1">
      <alignment horizontal="center" vertical="center"/>
    </xf>
    <xf numFmtId="167" fontId="33" fillId="0" borderId="1" xfId="5" applyFont="1" applyFill="1" applyBorder="1" applyAlignment="1">
      <alignment horizontal="center" vertical="center" wrapText="1"/>
    </xf>
    <xf numFmtId="170" fontId="8" fillId="0" borderId="4" xfId="0" applyNumberFormat="1" applyFont="1" applyFill="1" applyBorder="1" applyAlignment="1">
      <alignment horizontal="center" vertical="center" wrapText="1"/>
    </xf>
    <xf numFmtId="180" fontId="8" fillId="0" borderId="5" xfId="0" applyNumberFormat="1" applyFont="1" applyFill="1" applyBorder="1" applyAlignment="1">
      <alignment horizontal="center" vertical="center" wrapText="1"/>
    </xf>
    <xf numFmtId="3" fontId="30" fillId="0" borderId="25" xfId="0" applyNumberFormat="1" applyFont="1" applyFill="1" applyBorder="1" applyAlignment="1">
      <alignment horizontal="center" vertical="center"/>
    </xf>
    <xf numFmtId="180" fontId="30" fillId="0" borderId="3" xfId="0" applyNumberFormat="1" applyFont="1" applyFill="1" applyBorder="1" applyAlignment="1">
      <alignment horizontal="center" vertical="center"/>
    </xf>
    <xf numFmtId="9" fontId="30" fillId="0" borderId="3" xfId="21" applyFont="1" applyFill="1" applyBorder="1" applyAlignment="1">
      <alignment horizontal="center" vertical="center"/>
    </xf>
    <xf numFmtId="9" fontId="8" fillId="0" borderId="3" xfId="21" applyFont="1" applyFill="1" applyBorder="1" applyAlignment="1">
      <alignment horizontal="center" vertical="center" wrapText="1"/>
    </xf>
    <xf numFmtId="0" fontId="0" fillId="0" borderId="55" xfId="0" applyBorder="1"/>
    <xf numFmtId="0" fontId="38" fillId="0" borderId="10" xfId="0" applyFont="1" applyFill="1" applyBorder="1" applyAlignment="1">
      <alignment vertical="center" wrapText="1"/>
    </xf>
    <xf numFmtId="0" fontId="38" fillId="0" borderId="0" xfId="0" applyFont="1" applyFill="1" applyBorder="1" applyAlignment="1">
      <alignment vertical="center" wrapText="1"/>
    </xf>
    <xf numFmtId="170" fontId="38" fillId="6" borderId="63" xfId="0" applyNumberFormat="1" applyFont="1" applyFill="1" applyBorder="1" applyAlignment="1">
      <alignment horizontal="center" vertical="center" wrapText="1"/>
    </xf>
    <xf numFmtId="0" fontId="0" fillId="0" borderId="5" xfId="0" applyBorder="1"/>
    <xf numFmtId="0" fontId="0" fillId="0" borderId="5" xfId="0" applyBorder="1" applyAlignment="1">
      <alignment wrapText="1"/>
    </xf>
    <xf numFmtId="0" fontId="0" fillId="0" borderId="1" xfId="0" applyBorder="1"/>
    <xf numFmtId="0" fontId="0" fillId="0" borderId="1" xfId="0" applyBorder="1" applyAlignment="1">
      <alignment wrapText="1"/>
    </xf>
    <xf numFmtId="176" fontId="4" fillId="0" borderId="1" xfId="5" applyNumberFormat="1" applyFont="1" applyBorder="1" applyAlignment="1">
      <alignment horizontal="center" vertical="center"/>
    </xf>
    <xf numFmtId="0" fontId="0" fillId="0" borderId="2" xfId="0" applyFill="1" applyBorder="1"/>
    <xf numFmtId="3" fontId="8" fillId="0" borderId="2" xfId="0" applyNumberFormat="1" applyFont="1" applyFill="1" applyBorder="1" applyAlignment="1">
      <alignment horizontal="center" vertical="center" wrapText="1"/>
    </xf>
    <xf numFmtId="176" fontId="4" fillId="0" borderId="2" xfId="5" applyNumberFormat="1" applyFont="1" applyBorder="1" applyAlignment="1">
      <alignment horizontal="center" vertical="center"/>
    </xf>
    <xf numFmtId="0" fontId="0" fillId="0" borderId="2" xfId="0" applyBorder="1"/>
    <xf numFmtId="0" fontId="0" fillId="0" borderId="2" xfId="0" applyBorder="1" applyAlignment="1">
      <alignment wrapText="1"/>
    </xf>
    <xf numFmtId="170" fontId="33" fillId="0" borderId="51" xfId="0" applyNumberFormat="1" applyFont="1" applyFill="1" applyBorder="1" applyAlignment="1">
      <alignment horizontal="center" vertical="center" wrapText="1"/>
    </xf>
    <xf numFmtId="170" fontId="8" fillId="0" borderId="51" xfId="0" applyNumberFormat="1" applyFont="1" applyFill="1" applyBorder="1" applyAlignment="1">
      <alignment horizontal="center" vertical="center" wrapText="1"/>
    </xf>
    <xf numFmtId="170" fontId="33" fillId="0" borderId="3" xfId="0" applyNumberFormat="1" applyFont="1" applyFill="1" applyBorder="1" applyAlignment="1">
      <alignment horizontal="center" vertical="center" wrapText="1"/>
    </xf>
    <xf numFmtId="9" fontId="5" fillId="0" borderId="3" xfId="23" applyFont="1" applyFill="1" applyBorder="1" applyAlignment="1">
      <alignment horizontal="center" vertical="center" wrapText="1"/>
    </xf>
    <xf numFmtId="175" fontId="5" fillId="0" borderId="1" xfId="5" applyNumberFormat="1" applyFont="1" applyFill="1" applyBorder="1" applyAlignment="1">
      <alignment vertical="center" wrapText="1"/>
    </xf>
    <xf numFmtId="170" fontId="5" fillId="0" borderId="4"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0" fontId="0" fillId="6" borderId="3" xfId="0" applyFill="1" applyBorder="1"/>
    <xf numFmtId="3" fontId="5" fillId="6" borderId="3" xfId="0" applyNumberFormat="1" applyFont="1" applyFill="1" applyBorder="1" applyAlignment="1">
      <alignment horizontal="center" vertical="center" wrapText="1"/>
    </xf>
    <xf numFmtId="173" fontId="38" fillId="6" borderId="3" xfId="0" applyNumberFormat="1" applyFont="1" applyFill="1" applyBorder="1" applyAlignment="1">
      <alignment horizontal="center" vertical="center" wrapText="1"/>
    </xf>
    <xf numFmtId="174" fontId="0" fillId="0" borderId="0" xfId="0" applyNumberFormat="1" applyFill="1"/>
    <xf numFmtId="3" fontId="0" fillId="0" borderId="0" xfId="0" applyNumberFormat="1" applyFill="1"/>
    <xf numFmtId="0" fontId="11" fillId="0" borderId="0" xfId="0" applyFont="1" applyBorder="1" applyAlignment="1">
      <alignment horizontal="center" vertical="center"/>
    </xf>
    <xf numFmtId="0" fontId="0" fillId="0" borderId="0" xfId="0" applyAlignment="1">
      <alignment horizontal="right"/>
    </xf>
    <xf numFmtId="181" fontId="0" fillId="0" borderId="0" xfId="0" applyNumberFormat="1" applyFill="1"/>
    <xf numFmtId="175" fontId="0" fillId="0" borderId="0" xfId="5" applyNumberFormat="1" applyFont="1" applyFill="1" applyBorder="1" applyAlignment="1">
      <alignment horizontal="right"/>
    </xf>
    <xf numFmtId="3" fontId="0" fillId="0" borderId="0" xfId="0" applyNumberFormat="1" applyAlignment="1">
      <alignment horizontal="right"/>
    </xf>
    <xf numFmtId="3" fontId="5" fillId="0" borderId="54" xfId="0" applyNumberFormat="1" applyFont="1" applyBorder="1" applyAlignment="1">
      <alignment horizontal="center" vertical="center"/>
    </xf>
    <xf numFmtId="3" fontId="5" fillId="0" borderId="0" xfId="0" applyNumberFormat="1" applyFont="1" applyBorder="1" applyAlignment="1">
      <alignment horizontal="center" vertical="center"/>
    </xf>
    <xf numFmtId="0" fontId="4" fillId="6" borderId="2" xfId="0" applyFont="1" applyFill="1" applyBorder="1" applyAlignment="1">
      <alignment horizontal="center" wrapText="1"/>
    </xf>
    <xf numFmtId="3" fontId="5" fillId="6" borderId="2" xfId="0" applyNumberFormat="1" applyFont="1" applyFill="1" applyBorder="1" applyAlignment="1">
      <alignment horizontal="center" vertical="center"/>
    </xf>
    <xf numFmtId="0" fontId="0" fillId="6" borderId="2" xfId="0" applyFill="1" applyBorder="1"/>
    <xf numFmtId="3" fontId="5" fillId="6" borderId="2" xfId="0" applyNumberFormat="1" applyFont="1" applyFill="1" applyBorder="1" applyAlignment="1">
      <alignment horizontal="center" vertical="center" wrapText="1"/>
    </xf>
    <xf numFmtId="174" fontId="0" fillId="6" borderId="2" xfId="0" applyNumberFormat="1" applyFill="1" applyBorder="1" applyAlignment="1">
      <alignment horizontal="center"/>
    </xf>
    <xf numFmtId="174" fontId="0" fillId="6" borderId="2" xfId="0" applyNumberFormat="1" applyFill="1" applyBorder="1"/>
    <xf numFmtId="9" fontId="2" fillId="5" borderId="64" xfId="21" applyFont="1" applyFill="1" applyBorder="1" applyAlignment="1">
      <alignment horizontal="center" vertical="center" wrapText="1"/>
    </xf>
    <xf numFmtId="10" fontId="2" fillId="5" borderId="25" xfId="16" applyNumberFormat="1" applyFont="1" applyFill="1" applyBorder="1" applyAlignment="1">
      <alignment horizontal="center" vertical="center" wrapText="1"/>
    </xf>
    <xf numFmtId="0" fontId="4" fillId="2" borderId="0" xfId="16" applyFont="1" applyFill="1" applyBorder="1" applyAlignment="1">
      <alignment vertical="center"/>
    </xf>
    <xf numFmtId="178" fontId="35" fillId="0" borderId="0" xfId="0" applyNumberFormat="1" applyFont="1" applyFill="1" applyBorder="1" applyAlignment="1">
      <alignment horizontal="center" vertical="center"/>
    </xf>
    <xf numFmtId="0" fontId="13" fillId="2" borderId="0" xfId="16" applyFont="1" applyFill="1" applyBorder="1" applyAlignment="1">
      <alignment vertical="center"/>
    </xf>
    <xf numFmtId="0" fontId="2" fillId="0" borderId="0" xfId="16" applyFont="1" applyBorder="1" applyAlignment="1">
      <alignment vertical="center"/>
    </xf>
    <xf numFmtId="0" fontId="4" fillId="0" borderId="0" xfId="16" applyFill="1" applyBorder="1" applyAlignment="1">
      <alignment horizontal="left" vertical="center"/>
    </xf>
    <xf numFmtId="10" fontId="4" fillId="0" borderId="0" xfId="16" applyNumberFormat="1" applyBorder="1" applyAlignment="1">
      <alignment vertical="center"/>
    </xf>
    <xf numFmtId="0" fontId="4" fillId="0" borderId="10" xfId="16" applyBorder="1" applyAlignment="1">
      <alignment vertical="center"/>
    </xf>
    <xf numFmtId="0" fontId="2" fillId="5" borderId="25" xfId="16" applyFont="1" applyFill="1" applyBorder="1" applyAlignment="1">
      <alignment horizontal="center" vertical="center" wrapText="1"/>
    </xf>
    <xf numFmtId="178" fontId="4"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3" fillId="0" borderId="25" xfId="16" applyFont="1" applyFill="1" applyBorder="1" applyAlignment="1">
      <alignment horizontal="left" vertical="center" wrapText="1"/>
    </xf>
    <xf numFmtId="0" fontId="5" fillId="4" borderId="1" xfId="0" applyFont="1" applyFill="1" applyBorder="1" applyAlignment="1">
      <alignment horizontal="center" vertical="center"/>
    </xf>
    <xf numFmtId="175" fontId="5" fillId="0" borderId="1" xfId="5" applyNumberFormat="1" applyFont="1" applyFill="1" applyBorder="1" applyAlignment="1">
      <alignment vertical="center"/>
    </xf>
    <xf numFmtId="0" fontId="36" fillId="0" borderId="65" xfId="0" applyFont="1" applyFill="1" applyBorder="1" applyAlignment="1">
      <alignment horizontal="center" vertical="center"/>
    </xf>
    <xf numFmtId="37" fontId="36" fillId="4" borderId="8" xfId="9" applyNumberFormat="1" applyFont="1" applyFill="1" applyBorder="1" applyAlignment="1">
      <alignment horizontal="center" vertical="center"/>
    </xf>
    <xf numFmtId="175" fontId="36" fillId="0" borderId="65" xfId="5" applyNumberFormat="1" applyFont="1" applyFill="1" applyBorder="1" applyAlignment="1">
      <alignment horizontal="center" vertical="center"/>
    </xf>
    <xf numFmtId="3" fontId="36" fillId="2" borderId="65" xfId="10" applyNumberFormat="1" applyFont="1" applyFill="1" applyBorder="1" applyAlignment="1">
      <alignment horizontal="center" vertical="center" wrapText="1"/>
    </xf>
    <xf numFmtId="3" fontId="36" fillId="0" borderId="66" xfId="0" applyNumberFormat="1" applyFont="1" applyFill="1" applyBorder="1" applyAlignment="1">
      <alignment horizontal="center" vertical="center" wrapText="1"/>
    </xf>
    <xf numFmtId="9" fontId="36" fillId="0" borderId="53" xfId="23" applyFont="1" applyFill="1" applyBorder="1" applyAlignment="1">
      <alignment horizontal="center" vertical="center" wrapText="1"/>
    </xf>
    <xf numFmtId="9" fontId="36" fillId="2" borderId="67" xfId="23" applyFont="1" applyFill="1" applyBorder="1" applyAlignment="1">
      <alignment horizontal="center" vertical="center" wrapText="1"/>
    </xf>
    <xf numFmtId="175" fontId="36" fillId="0" borderId="66" xfId="5" applyNumberFormat="1" applyFont="1" applyFill="1" applyBorder="1" applyAlignment="1">
      <alignment horizontal="center" vertical="center"/>
    </xf>
    <xf numFmtId="4" fontId="36" fillId="4" borderId="17" xfId="10" applyNumberFormat="1" applyFont="1" applyFill="1" applyBorder="1" applyAlignment="1">
      <alignment horizontal="center" vertical="center" wrapText="1"/>
    </xf>
    <xf numFmtId="3" fontId="36" fillId="4" borderId="8" xfId="0" applyNumberFormat="1" applyFont="1" applyFill="1" applyBorder="1" applyAlignment="1">
      <alignment horizontal="center" vertical="center" wrapText="1"/>
    </xf>
    <xf numFmtId="3" fontId="36" fillId="8" borderId="8" xfId="10" applyNumberFormat="1" applyFont="1" applyFill="1" applyBorder="1" applyAlignment="1">
      <alignment horizontal="center" vertical="center" wrapText="1"/>
    </xf>
    <xf numFmtId="0" fontId="36" fillId="4" borderId="8" xfId="0" applyFont="1" applyFill="1" applyBorder="1" applyAlignment="1">
      <alignment horizontal="center" vertical="center"/>
    </xf>
    <xf numFmtId="3" fontId="36" fillId="4" borderId="39" xfId="0" applyNumberFormat="1" applyFont="1" applyFill="1" applyBorder="1" applyAlignment="1">
      <alignment horizontal="center" vertical="center" wrapText="1"/>
    </xf>
    <xf numFmtId="3" fontId="36" fillId="0" borderId="8" xfId="10" applyNumberFormat="1" applyFont="1" applyFill="1" applyBorder="1" applyAlignment="1">
      <alignment horizontal="center" vertical="center" wrapText="1"/>
    </xf>
    <xf numFmtId="175" fontId="36" fillId="4" borderId="8" xfId="3" applyNumberFormat="1" applyFont="1" applyFill="1" applyBorder="1" applyAlignment="1">
      <alignment horizontal="center" vertical="center"/>
    </xf>
    <xf numFmtId="0" fontId="36" fillId="4" borderId="17" xfId="0" applyFont="1" applyFill="1" applyBorder="1" applyAlignment="1">
      <alignment horizontal="center" vertical="center"/>
    </xf>
    <xf numFmtId="3" fontId="36" fillId="8" borderId="8" xfId="0" applyNumberFormat="1" applyFont="1" applyFill="1" applyBorder="1" applyAlignment="1">
      <alignment horizontal="center" vertical="center" wrapText="1"/>
    </xf>
    <xf numFmtId="3" fontId="36" fillId="4" borderId="51" xfId="0" applyNumberFormat="1"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10" fontId="36" fillId="4" borderId="18" xfId="21" applyNumberFormat="1" applyFont="1" applyFill="1" applyBorder="1" applyAlignment="1">
      <alignment horizontal="center" vertical="center"/>
    </xf>
    <xf numFmtId="10" fontId="36" fillId="4" borderId="11" xfId="21" applyNumberFormat="1" applyFont="1" applyFill="1" applyBorder="1" applyAlignment="1">
      <alignment horizontal="center" vertical="center"/>
    </xf>
    <xf numFmtId="10" fontId="36" fillId="4" borderId="50" xfId="21" applyNumberFormat="1" applyFont="1" applyFill="1" applyBorder="1" applyAlignment="1">
      <alignment horizontal="center" vertical="center"/>
    </xf>
    <xf numFmtId="10" fontId="36" fillId="4" borderId="60" xfId="21" applyNumberFormat="1" applyFont="1" applyFill="1" applyBorder="1" applyAlignment="1">
      <alignment horizontal="center" vertical="center"/>
    </xf>
    <xf numFmtId="0" fontId="36" fillId="4" borderId="19" xfId="0" applyFont="1" applyFill="1" applyBorder="1" applyAlignment="1">
      <alignment horizontal="center" vertical="center"/>
    </xf>
    <xf numFmtId="0" fontId="36" fillId="4" borderId="12" xfId="0" applyFont="1" applyFill="1" applyBorder="1" applyAlignment="1">
      <alignment horizontal="center" vertical="center"/>
    </xf>
    <xf numFmtId="10" fontId="36" fillId="4" borderId="19" xfId="21" applyNumberFormat="1" applyFont="1" applyFill="1" applyBorder="1" applyAlignment="1">
      <alignment horizontal="center" vertical="center"/>
    </xf>
    <xf numFmtId="9" fontId="36" fillId="4" borderId="60" xfId="21" applyFont="1" applyFill="1" applyBorder="1" applyAlignment="1">
      <alignment horizontal="center" vertical="center"/>
    </xf>
    <xf numFmtId="10" fontId="36" fillId="4" borderId="12" xfId="21" applyNumberFormat="1" applyFont="1" applyFill="1" applyBorder="1" applyAlignment="1">
      <alignment horizontal="center" vertical="center"/>
    </xf>
    <xf numFmtId="0" fontId="36" fillId="4" borderId="13" xfId="0" applyFont="1" applyFill="1" applyBorder="1" applyAlignment="1">
      <alignment horizontal="center" vertical="center"/>
    </xf>
    <xf numFmtId="9" fontId="36" fillId="4" borderId="60" xfId="21" applyNumberFormat="1" applyFont="1" applyFill="1" applyBorder="1" applyAlignment="1">
      <alignment horizontal="center" vertical="center"/>
    </xf>
    <xf numFmtId="10" fontId="36" fillId="4" borderId="16" xfId="21" applyNumberFormat="1" applyFont="1" applyFill="1" applyBorder="1" applyAlignment="1">
      <alignment horizontal="center" vertical="center"/>
    </xf>
    <xf numFmtId="10" fontId="36" fillId="4" borderId="45" xfId="21" applyNumberFormat="1"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6" borderId="19"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30" fillId="0" borderId="26" xfId="0" applyFont="1" applyFill="1" applyBorder="1" applyAlignment="1">
      <alignment horizontal="center"/>
    </xf>
    <xf numFmtId="0" fontId="30" fillId="0" borderId="27" xfId="0" applyFont="1" applyFill="1" applyBorder="1" applyAlignment="1">
      <alignment horizontal="center"/>
    </xf>
    <xf numFmtId="0" fontId="30" fillId="0" borderId="28" xfId="0" applyFont="1" applyFill="1" applyBorder="1" applyAlignment="1">
      <alignment horizontal="center"/>
    </xf>
    <xf numFmtId="0" fontId="30" fillId="0" borderId="29" xfId="0" applyFont="1" applyFill="1" applyBorder="1" applyAlignment="1">
      <alignment horizontal="center"/>
    </xf>
    <xf numFmtId="0" fontId="30" fillId="0" borderId="0" xfId="0" applyFont="1" applyFill="1" applyBorder="1" applyAlignment="1">
      <alignment horizontal="center"/>
    </xf>
    <xf numFmtId="0" fontId="30" fillId="0" borderId="10" xfId="0" applyFont="1" applyFill="1" applyBorder="1" applyAlignment="1">
      <alignment horizontal="center"/>
    </xf>
    <xf numFmtId="0" fontId="5" fillId="6" borderId="1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3" fillId="0" borderId="5" xfId="0" applyFont="1" applyFill="1" applyBorder="1" applyAlignment="1">
      <alignment horizontal="center" wrapText="1"/>
    </xf>
    <xf numFmtId="0" fontId="3" fillId="0" borderId="1" xfId="0"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3" fillId="0" borderId="2" xfId="0" applyFont="1" applyFill="1" applyBorder="1" applyAlignment="1">
      <alignment horizontal="justify" wrapText="1"/>
    </xf>
    <xf numFmtId="0" fontId="3" fillId="0" borderId="25" xfId="0" applyFont="1" applyFill="1" applyBorder="1" applyAlignment="1">
      <alignment horizontal="justify" wrapText="1"/>
    </xf>
    <xf numFmtId="0" fontId="3" fillId="0" borderId="44" xfId="0" applyFont="1" applyFill="1" applyBorder="1" applyAlignment="1">
      <alignment horizontal="justify"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3" fillId="0" borderId="68" xfId="0" applyFont="1" applyFill="1" applyBorder="1" applyAlignment="1">
      <alignment horizontal="justify" wrapText="1"/>
    </xf>
    <xf numFmtId="0" fontId="3" fillId="0" borderId="30" xfId="0" applyFont="1" applyFill="1" applyBorder="1" applyAlignment="1">
      <alignment horizontal="justify" wrapText="1"/>
    </xf>
    <xf numFmtId="0" fontId="3" fillId="0" borderId="59" xfId="0" applyFont="1" applyFill="1" applyBorder="1" applyAlignment="1">
      <alignment horizontal="justify" wrapText="1"/>
    </xf>
    <xf numFmtId="0" fontId="3" fillId="0" borderId="58" xfId="0" applyFont="1" applyFill="1" applyBorder="1" applyAlignment="1">
      <alignment horizontal="justify" wrapText="1"/>
    </xf>
    <xf numFmtId="0" fontId="3" fillId="0" borderId="41" xfId="0" applyFont="1" applyFill="1" applyBorder="1" applyAlignment="1">
      <alignment horizontal="justify" wrapText="1"/>
    </xf>
    <xf numFmtId="0" fontId="3" fillId="0" borderId="57" xfId="0" applyFont="1" applyFill="1" applyBorder="1" applyAlignment="1">
      <alignment horizontal="justify" wrapText="1"/>
    </xf>
    <xf numFmtId="0" fontId="3" fillId="0" borderId="58" xfId="0" applyFont="1" applyFill="1" applyBorder="1" applyAlignment="1">
      <alignment horizontal="center" wrapText="1"/>
    </xf>
    <xf numFmtId="0" fontId="3" fillId="0" borderId="41" xfId="0" applyFont="1" applyFill="1" applyBorder="1" applyAlignment="1">
      <alignment horizontal="center" wrapText="1"/>
    </xf>
    <xf numFmtId="0" fontId="3" fillId="0" borderId="57" xfId="0" applyFont="1" applyFill="1" applyBorder="1" applyAlignment="1">
      <alignment horizontal="center" wrapText="1"/>
    </xf>
    <xf numFmtId="1" fontId="3" fillId="0" borderId="7" xfId="0" applyNumberFormat="1" applyFont="1" applyFill="1" applyBorder="1" applyAlignment="1">
      <alignment horizontal="justify" wrapText="1"/>
    </xf>
    <xf numFmtId="1" fontId="3" fillId="0" borderId="62" xfId="0" applyNumberFormat="1" applyFont="1" applyFill="1" applyBorder="1" applyAlignment="1">
      <alignment horizontal="justify" wrapText="1"/>
    </xf>
    <xf numFmtId="0" fontId="41" fillId="0" borderId="1" xfId="0"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41" fillId="0" borderId="1" xfId="0" applyFont="1" applyFill="1" applyBorder="1" applyAlignment="1">
      <alignment horizontal="justify" wrapText="1"/>
    </xf>
    <xf numFmtId="0" fontId="41" fillId="0" borderId="12" xfId="0" applyFont="1" applyFill="1" applyBorder="1" applyAlignment="1">
      <alignment horizontal="justify" wrapText="1"/>
    </xf>
    <xf numFmtId="0" fontId="5" fillId="6" borderId="17"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4" fillId="0" borderId="5" xfId="0" applyFont="1" applyFill="1" applyBorder="1" applyAlignment="1">
      <alignment horizontal="justify" vertical="center" wrapText="1"/>
    </xf>
    <xf numFmtId="1" fontId="3" fillId="0" borderId="68" xfId="0" applyNumberFormat="1" applyFont="1" applyFill="1" applyBorder="1" applyAlignment="1">
      <alignment horizontal="left" wrapText="1"/>
    </xf>
    <xf numFmtId="1" fontId="3" fillId="0" borderId="30" xfId="0" applyNumberFormat="1" applyFont="1" applyFill="1" applyBorder="1" applyAlignment="1">
      <alignment horizontal="left" wrapText="1"/>
    </xf>
    <xf numFmtId="1" fontId="3" fillId="0" borderId="49" xfId="0" applyNumberFormat="1" applyFont="1" applyFill="1" applyBorder="1" applyAlignment="1">
      <alignment horizontal="left" wrapText="1"/>
    </xf>
    <xf numFmtId="0" fontId="20" fillId="0" borderId="27" xfId="0" applyFont="1" applyFill="1" applyBorder="1" applyAlignment="1">
      <alignment horizontal="right"/>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2" xfId="0" applyFont="1" applyFill="1" applyBorder="1" applyAlignment="1" applyProtection="1">
      <alignment horizontal="center" vertical="center" wrapText="1"/>
      <protection locked="0"/>
    </xf>
    <xf numFmtId="0" fontId="3" fillId="6" borderId="38" xfId="0" applyFont="1" applyFill="1" applyBorder="1" applyAlignment="1" applyProtection="1">
      <alignment horizontal="center" vertical="center" wrapText="1"/>
      <protection locked="0"/>
    </xf>
    <xf numFmtId="1" fontId="3" fillId="0" borderId="21" xfId="0" applyNumberFormat="1" applyFont="1" applyFill="1" applyBorder="1" applyAlignment="1" applyProtection="1">
      <alignment horizontal="center" wrapText="1"/>
      <protection locked="0"/>
    </xf>
    <xf numFmtId="1" fontId="3" fillId="0" borderId="24" xfId="0" applyNumberFormat="1" applyFont="1" applyFill="1" applyBorder="1" applyAlignment="1" applyProtection="1">
      <alignment horizontal="center" wrapText="1"/>
      <protection locked="0"/>
    </xf>
    <xf numFmtId="1" fontId="3" fillId="0" borderId="45" xfId="0" applyNumberFormat="1" applyFont="1" applyFill="1" applyBorder="1" applyAlignment="1" applyProtection="1">
      <alignment horizontal="center" wrapText="1"/>
      <protection locked="0"/>
    </xf>
    <xf numFmtId="0" fontId="3" fillId="0" borderId="22" xfId="0" applyFont="1" applyFill="1" applyBorder="1" applyAlignment="1">
      <alignment horizontal="center" wrapText="1"/>
    </xf>
    <xf numFmtId="0" fontId="3" fillId="0" borderId="15" xfId="0" applyFont="1" applyFill="1" applyBorder="1" applyAlignment="1">
      <alignment horizontal="center" wrapText="1"/>
    </xf>
    <xf numFmtId="0" fontId="3" fillId="0" borderId="16" xfId="0" applyFont="1" applyFill="1" applyBorder="1" applyAlignment="1">
      <alignment horizontal="center" wrapText="1"/>
    </xf>
    <xf numFmtId="0" fontId="3" fillId="0" borderId="2"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1" fontId="3" fillId="0" borderId="43" xfId="0" applyNumberFormat="1" applyFont="1" applyFill="1" applyBorder="1" applyAlignment="1">
      <alignment horizontal="justify" wrapText="1"/>
    </xf>
    <xf numFmtId="1" fontId="3" fillId="0" borderId="25" xfId="0" applyNumberFormat="1" applyFont="1" applyFill="1" applyBorder="1" applyAlignment="1">
      <alignment horizontal="justify" wrapText="1"/>
    </xf>
    <xf numFmtId="1" fontId="3" fillId="0" borderId="44" xfId="0" applyNumberFormat="1" applyFont="1" applyFill="1" applyBorder="1" applyAlignment="1">
      <alignment horizontal="justify" wrapText="1"/>
    </xf>
    <xf numFmtId="0" fontId="3" fillId="0" borderId="69" xfId="0" applyFont="1" applyFill="1" applyBorder="1" applyAlignment="1">
      <alignment horizontal="justify" wrapText="1"/>
    </xf>
    <xf numFmtId="0" fontId="35" fillId="0" borderId="40"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2" xfId="0" applyFont="1" applyFill="1" applyBorder="1" applyAlignment="1">
      <alignment horizontal="center" vertical="center" wrapText="1"/>
    </xf>
    <xf numFmtId="1" fontId="3" fillId="0" borderId="30" xfId="0" applyNumberFormat="1" applyFont="1" applyFill="1" applyBorder="1" applyAlignment="1">
      <alignment horizontal="justify" wrapText="1"/>
    </xf>
    <xf numFmtId="1" fontId="3" fillId="0" borderId="59" xfId="0" applyNumberFormat="1" applyFont="1" applyFill="1" applyBorder="1" applyAlignment="1">
      <alignment horizontal="justify" wrapText="1"/>
    </xf>
    <xf numFmtId="0" fontId="3" fillId="0" borderId="22" xfId="0" applyFont="1" applyFill="1" applyBorder="1" applyAlignment="1">
      <alignment horizontal="justify" wrapText="1"/>
    </xf>
    <xf numFmtId="0" fontId="3" fillId="0" borderId="15" xfId="0" applyFont="1" applyFill="1" applyBorder="1" applyAlignment="1">
      <alignment horizontal="justify" wrapText="1"/>
    </xf>
    <xf numFmtId="0" fontId="3" fillId="0" borderId="16" xfId="0" applyFont="1" applyFill="1" applyBorder="1" applyAlignment="1">
      <alignment horizontal="justify" wrapText="1"/>
    </xf>
    <xf numFmtId="0" fontId="0" fillId="0" borderId="18" xfId="0" applyFill="1" applyBorder="1" applyAlignment="1">
      <alignment horizontal="center"/>
    </xf>
    <xf numFmtId="0" fontId="0" fillId="0" borderId="3" xfId="0" applyFill="1" applyBorder="1" applyAlignment="1">
      <alignment horizontal="center"/>
    </xf>
    <xf numFmtId="0" fontId="0" fillId="0" borderId="19" xfId="0" applyFill="1" applyBorder="1" applyAlignment="1">
      <alignment horizontal="center"/>
    </xf>
    <xf numFmtId="0" fontId="0" fillId="0" borderId="1" xfId="0" applyFill="1" applyBorder="1" applyAlignment="1">
      <alignment horizontal="center"/>
    </xf>
    <xf numFmtId="0" fontId="0" fillId="0" borderId="20" xfId="0" applyFill="1" applyBorder="1" applyAlignment="1">
      <alignment horizontal="center"/>
    </xf>
    <xf numFmtId="0" fontId="0" fillId="0" borderId="4" xfId="0" applyFill="1" applyBorder="1" applyAlignment="1">
      <alignment horizontal="center"/>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4" xfId="0" applyFont="1" applyFill="1" applyBorder="1" applyAlignment="1">
      <alignment horizont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3" fillId="0" borderId="70" xfId="0" applyNumberFormat="1" applyFont="1" applyFill="1" applyBorder="1" applyAlignment="1">
      <alignment horizontal="justify" wrapText="1"/>
    </xf>
    <xf numFmtId="1" fontId="3" fillId="0" borderId="10" xfId="0" applyNumberFormat="1" applyFont="1" applyFill="1" applyBorder="1" applyAlignment="1">
      <alignment horizontal="justify" wrapText="1"/>
    </xf>
    <xf numFmtId="1" fontId="3" fillId="0" borderId="38" xfId="0" applyNumberFormat="1" applyFont="1" applyFill="1" applyBorder="1" applyAlignment="1">
      <alignment horizontal="justify" wrapText="1"/>
    </xf>
    <xf numFmtId="1" fontId="3" fillId="0" borderId="2" xfId="0" applyNumberFormat="1" applyFont="1" applyFill="1" applyBorder="1" applyAlignment="1">
      <alignment horizontal="center" wrapText="1"/>
    </xf>
    <xf numFmtId="1" fontId="3" fillId="0" borderId="25" xfId="0" applyNumberFormat="1" applyFont="1" applyFill="1" applyBorder="1" applyAlignment="1">
      <alignment horizontal="center" wrapText="1"/>
    </xf>
    <xf numFmtId="1" fontId="3" fillId="0" borderId="44" xfId="0" applyNumberFormat="1" applyFont="1" applyFill="1" applyBorder="1" applyAlignment="1">
      <alignment horizontal="center" wrapText="1"/>
    </xf>
    <xf numFmtId="1" fontId="3" fillId="0" borderId="1" xfId="0" applyNumberFormat="1" applyFont="1" applyFill="1" applyBorder="1" applyAlignment="1">
      <alignment horizontal="center" wrapText="1"/>
    </xf>
    <xf numFmtId="0" fontId="3" fillId="0" borderId="7" xfId="0" applyFont="1" applyFill="1" applyBorder="1" applyAlignment="1">
      <alignment horizontal="left" wrapText="1"/>
    </xf>
    <xf numFmtId="0" fontId="3" fillId="0" borderId="7" xfId="0" applyFont="1" applyFill="1" applyBorder="1" applyAlignment="1">
      <alignment horizontal="left"/>
    </xf>
    <xf numFmtId="0" fontId="3" fillId="0" borderId="1" xfId="0" applyFont="1" applyFill="1" applyBorder="1" applyAlignment="1">
      <alignment horizontal="center"/>
    </xf>
    <xf numFmtId="0" fontId="3" fillId="0" borderId="70" xfId="0" applyFont="1" applyFill="1" applyBorder="1" applyAlignment="1">
      <alignment horizontal="justify" wrapText="1"/>
    </xf>
    <xf numFmtId="0" fontId="3" fillId="0" borderId="10" xfId="0" applyFont="1" applyFill="1" applyBorder="1" applyAlignment="1">
      <alignment horizontal="justify" wrapText="1"/>
    </xf>
    <xf numFmtId="0" fontId="3" fillId="0" borderId="52" xfId="0" applyFont="1" applyFill="1" applyBorder="1" applyAlignment="1">
      <alignment horizontal="justify" wrapText="1"/>
    </xf>
    <xf numFmtId="0" fontId="3" fillId="0" borderId="5" xfId="0" applyFont="1" applyFill="1" applyBorder="1" applyAlignment="1">
      <alignment horizontal="justify" wrapText="1"/>
    </xf>
    <xf numFmtId="0" fontId="3" fillId="0" borderId="21" xfId="0" applyFont="1" applyFill="1" applyBorder="1" applyAlignment="1">
      <alignment horizontal="justify" wrapText="1"/>
    </xf>
    <xf numFmtId="0" fontId="3" fillId="0" borderId="24" xfId="0" applyFont="1" applyFill="1" applyBorder="1" applyAlignment="1">
      <alignment horizontal="justify" wrapText="1"/>
    </xf>
    <xf numFmtId="0" fontId="3" fillId="0" borderId="60" xfId="0" applyFont="1" applyFill="1" applyBorder="1" applyAlignment="1">
      <alignment horizontal="justify" wrapText="1"/>
    </xf>
    <xf numFmtId="0" fontId="3" fillId="0" borderId="50" xfId="0" applyFont="1" applyFill="1" applyBorder="1" applyAlignment="1">
      <alignment horizontal="justify" wrapText="1"/>
    </xf>
    <xf numFmtId="1" fontId="3" fillId="0" borderId="2" xfId="0" applyNumberFormat="1" applyFont="1" applyFill="1" applyBorder="1" applyAlignment="1">
      <alignment horizontal="justify" wrapText="1"/>
    </xf>
    <xf numFmtId="1" fontId="3" fillId="0" borderId="21" xfId="0" applyNumberFormat="1" applyFont="1" applyFill="1" applyBorder="1" applyAlignment="1">
      <alignment horizontal="justify" wrapText="1"/>
    </xf>
    <xf numFmtId="1" fontId="3" fillId="0" borderId="24" xfId="0" applyNumberFormat="1" applyFont="1" applyFill="1" applyBorder="1" applyAlignment="1">
      <alignment horizontal="justify" wrapText="1"/>
    </xf>
    <xf numFmtId="1" fontId="3" fillId="0" borderId="45" xfId="0" applyNumberFormat="1" applyFont="1" applyFill="1" applyBorder="1" applyAlignment="1">
      <alignment horizontal="justify" wrapText="1"/>
    </xf>
    <xf numFmtId="0" fontId="3" fillId="11" borderId="43" xfId="0" applyFont="1" applyFill="1" applyBorder="1" applyAlignment="1">
      <alignment horizontal="justify" wrapText="1"/>
    </xf>
    <xf numFmtId="0" fontId="3" fillId="11" borderId="25" xfId="0" applyFont="1" applyFill="1" applyBorder="1" applyAlignment="1">
      <alignment horizontal="justify" wrapText="1"/>
    </xf>
    <xf numFmtId="0" fontId="3" fillId="11" borderId="5" xfId="0" applyFont="1" applyFill="1" applyBorder="1" applyAlignment="1">
      <alignment horizontal="justify" wrapText="1"/>
    </xf>
    <xf numFmtId="1" fontId="3" fillId="11" borderId="68" xfId="0" applyNumberFormat="1" applyFont="1" applyFill="1" applyBorder="1" applyAlignment="1">
      <alignment horizontal="justify" wrapText="1"/>
    </xf>
    <xf numFmtId="1" fontId="3" fillId="11" borderId="30" xfId="0" applyNumberFormat="1" applyFont="1" applyFill="1" applyBorder="1" applyAlignment="1">
      <alignment horizontal="justify" wrapText="1"/>
    </xf>
    <xf numFmtId="1" fontId="3" fillId="11" borderId="49" xfId="0" applyNumberFormat="1" applyFont="1" applyFill="1" applyBorder="1" applyAlignment="1">
      <alignment horizontal="justify" wrapText="1"/>
    </xf>
    <xf numFmtId="0" fontId="3" fillId="11" borderId="22" xfId="0" applyFont="1" applyFill="1" applyBorder="1" applyAlignment="1">
      <alignment horizontal="center" wrapText="1"/>
    </xf>
    <xf numFmtId="0" fontId="3" fillId="11" borderId="15" xfId="0" applyFont="1" applyFill="1" applyBorder="1" applyAlignment="1">
      <alignment horizontal="center" wrapText="1"/>
    </xf>
    <xf numFmtId="0" fontId="3" fillId="11" borderId="16" xfId="0" applyFont="1" applyFill="1" applyBorder="1" applyAlignment="1">
      <alignment horizontal="center" wrapText="1"/>
    </xf>
    <xf numFmtId="0" fontId="3" fillId="11" borderId="2" xfId="0" applyFont="1" applyFill="1" applyBorder="1" applyAlignment="1">
      <alignment horizontal="center" wrapText="1"/>
    </xf>
    <xf numFmtId="0" fontId="3" fillId="11" borderId="25" xfId="0" applyFont="1" applyFill="1" applyBorder="1" applyAlignment="1">
      <alignment horizontal="center" wrapText="1"/>
    </xf>
    <xf numFmtId="0" fontId="3" fillId="11" borderId="44" xfId="0" applyFont="1" applyFill="1" applyBorder="1" applyAlignment="1">
      <alignment horizontal="center" wrapText="1"/>
    </xf>
    <xf numFmtId="1" fontId="3" fillId="11" borderId="2" xfId="0" applyNumberFormat="1" applyFont="1" applyFill="1" applyBorder="1" applyAlignment="1">
      <alignment horizontal="justify" wrapText="1"/>
    </xf>
    <xf numFmtId="1" fontId="3" fillId="11" borderId="25" xfId="0" applyNumberFormat="1" applyFont="1" applyFill="1" applyBorder="1" applyAlignment="1">
      <alignment horizontal="justify" wrapText="1"/>
    </xf>
    <xf numFmtId="1" fontId="3" fillId="11" borderId="44" xfId="0" applyNumberFormat="1" applyFont="1" applyFill="1" applyBorder="1" applyAlignment="1">
      <alignment horizontal="justify" wrapText="1"/>
    </xf>
    <xf numFmtId="1" fontId="3" fillId="11" borderId="21" xfId="0" applyNumberFormat="1" applyFont="1" applyFill="1" applyBorder="1" applyAlignment="1" applyProtection="1">
      <alignment horizontal="justify" wrapText="1"/>
      <protection locked="0"/>
    </xf>
    <xf numFmtId="1" fontId="3" fillId="11" borderId="24" xfId="0" applyNumberFormat="1" applyFont="1" applyFill="1" applyBorder="1" applyAlignment="1" applyProtection="1">
      <alignment horizontal="justify" wrapText="1"/>
      <protection locked="0"/>
    </xf>
    <xf numFmtId="1" fontId="3" fillId="11" borderId="45" xfId="0" applyNumberFormat="1" applyFont="1" applyFill="1" applyBorder="1" applyAlignment="1" applyProtection="1">
      <alignment horizontal="justify" wrapText="1"/>
      <protection locked="0"/>
    </xf>
    <xf numFmtId="0" fontId="4" fillId="0" borderId="4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11" borderId="10" xfId="0" applyFont="1" applyFill="1" applyBorder="1" applyAlignment="1">
      <alignment horizontal="justify" wrapText="1"/>
    </xf>
    <xf numFmtId="0" fontId="3" fillId="11" borderId="52" xfId="0" applyFont="1" applyFill="1" applyBorder="1" applyAlignment="1">
      <alignment horizontal="justify" wrapText="1"/>
    </xf>
    <xf numFmtId="0" fontId="3" fillId="11" borderId="23" xfId="0" applyFont="1" applyFill="1" applyBorder="1" applyAlignment="1">
      <alignment horizontal="justify" wrapText="1"/>
    </xf>
    <xf numFmtId="0" fontId="3" fillId="11" borderId="24" xfId="0" applyFont="1" applyFill="1" applyBorder="1" applyAlignment="1">
      <alignment horizontal="justify" wrapText="1"/>
    </xf>
    <xf numFmtId="0" fontId="3" fillId="11" borderId="60" xfId="0" applyFont="1" applyFill="1" applyBorder="1" applyAlignment="1">
      <alignment horizontal="justify" wrapText="1"/>
    </xf>
    <xf numFmtId="0" fontId="3" fillId="11" borderId="14" xfId="0" applyFont="1" applyFill="1" applyBorder="1" applyAlignment="1">
      <alignment horizontal="justify" wrapText="1"/>
    </xf>
    <xf numFmtId="0" fontId="3" fillId="11" borderId="15" xfId="0" applyFont="1" applyFill="1" applyBorder="1" applyAlignment="1">
      <alignment horizontal="justify" wrapText="1"/>
    </xf>
    <xf numFmtId="0" fontId="3" fillId="11" borderId="50" xfId="0" applyFont="1" applyFill="1" applyBorder="1" applyAlignment="1">
      <alignment horizontal="justify" wrapText="1"/>
    </xf>
    <xf numFmtId="0" fontId="3" fillId="0" borderId="12" xfId="0" applyFont="1" applyFill="1" applyBorder="1" applyAlignment="1">
      <alignment horizontal="left" wrapText="1"/>
    </xf>
    <xf numFmtId="0" fontId="3" fillId="0" borderId="12" xfId="0" applyFont="1" applyFill="1" applyBorder="1" applyAlignment="1">
      <alignment horizontal="left"/>
    </xf>
    <xf numFmtId="1" fontId="3" fillId="0" borderId="1" xfId="0" applyNumberFormat="1" applyFont="1" applyFill="1" applyBorder="1" applyAlignment="1">
      <alignment horizontal="justify" wrapText="1"/>
    </xf>
    <xf numFmtId="1" fontId="3" fillId="0" borderId="12" xfId="0" applyNumberFormat="1" applyFont="1" applyFill="1" applyBorder="1" applyAlignment="1">
      <alignment horizontal="justify" wrapText="1"/>
    </xf>
    <xf numFmtId="1" fontId="3" fillId="0" borderId="40" xfId="0" applyNumberFormat="1" applyFont="1" applyFill="1" applyBorder="1" applyAlignment="1">
      <alignment horizontal="center" wrapText="1"/>
    </xf>
    <xf numFmtId="1" fontId="3" fillId="0" borderId="41" xfId="0" applyNumberFormat="1" applyFont="1" applyFill="1" applyBorder="1" applyAlignment="1">
      <alignment horizontal="center" wrapText="1"/>
    </xf>
    <xf numFmtId="1" fontId="3" fillId="0" borderId="42" xfId="0" applyNumberFormat="1" applyFont="1" applyFill="1" applyBorder="1" applyAlignment="1">
      <alignment horizontal="center" wrapText="1"/>
    </xf>
    <xf numFmtId="1" fontId="3" fillId="0" borderId="19" xfId="0" applyNumberFormat="1" applyFont="1" applyFill="1" applyBorder="1" applyAlignment="1">
      <alignment horizontal="justify" wrapText="1"/>
    </xf>
    <xf numFmtId="10" fontId="12" fillId="4" borderId="1" xfId="16" applyNumberFormat="1" applyFont="1" applyFill="1" applyBorder="1" applyAlignment="1">
      <alignment horizontal="right" vertical="center"/>
    </xf>
    <xf numFmtId="0" fontId="3" fillId="0" borderId="2" xfId="16" applyFont="1" applyFill="1" applyBorder="1" applyAlignment="1">
      <alignment horizontal="justify" vertical="center" wrapText="1"/>
    </xf>
    <xf numFmtId="0" fontId="3" fillId="0" borderId="5" xfId="16" applyFont="1" applyFill="1" applyBorder="1" applyAlignment="1">
      <alignment horizontal="justify" vertical="center" wrapText="1"/>
    </xf>
    <xf numFmtId="0" fontId="4" fillId="0" borderId="1"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44" xfId="16" applyFont="1" applyFill="1" applyBorder="1" applyAlignment="1">
      <alignment horizontal="center" vertical="center" wrapText="1"/>
    </xf>
    <xf numFmtId="0" fontId="4" fillId="0" borderId="3" xfId="16" applyFont="1" applyFill="1" applyBorder="1" applyAlignment="1">
      <alignment horizontal="center" vertical="center" wrapText="1"/>
    </xf>
    <xf numFmtId="0" fontId="2" fillId="0" borderId="2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0" fontId="2" fillId="0" borderId="3" xfId="23" applyNumberFormat="1" applyFont="1" applyFill="1" applyBorder="1" applyAlignment="1" applyProtection="1">
      <alignment horizontal="center" vertical="center" wrapText="1"/>
      <protection locked="0"/>
    </xf>
    <xf numFmtId="10" fontId="2" fillId="0" borderId="1" xfId="23" applyNumberFormat="1" applyFont="1" applyFill="1" applyBorder="1" applyAlignment="1" applyProtection="1">
      <alignment horizontal="center" vertical="center" wrapText="1"/>
      <protection locked="0"/>
    </xf>
    <xf numFmtId="178" fontId="2" fillId="0" borderId="43" xfId="23" applyNumberFormat="1" applyFont="1" applyFill="1" applyBorder="1" applyAlignment="1" applyProtection="1">
      <alignment horizontal="center" vertical="center" wrapText="1"/>
      <protection locked="0"/>
    </xf>
    <xf numFmtId="178" fontId="2" fillId="0" borderId="5" xfId="23" applyNumberFormat="1" applyFont="1" applyFill="1" applyBorder="1" applyAlignment="1" applyProtection="1">
      <alignment horizontal="center" vertical="center" wrapText="1"/>
      <protection locked="0"/>
    </xf>
    <xf numFmtId="178" fontId="2" fillId="0" borderId="1" xfId="23" applyNumberFormat="1" applyFont="1" applyFill="1" applyBorder="1" applyAlignment="1" applyProtection="1">
      <alignment horizontal="center" vertical="center" wrapText="1"/>
      <protection locked="0"/>
    </xf>
    <xf numFmtId="178" fontId="2" fillId="0" borderId="4" xfId="23" applyNumberFormat="1" applyFont="1" applyFill="1" applyBorder="1" applyAlignment="1" applyProtection="1">
      <alignment horizontal="center" vertical="center" wrapText="1"/>
      <protection locked="0"/>
    </xf>
    <xf numFmtId="0" fontId="4" fillId="0" borderId="5" xfId="16" applyFont="1" applyFill="1" applyBorder="1" applyAlignment="1">
      <alignment horizontal="center" vertical="center" wrapText="1"/>
    </xf>
    <xf numFmtId="9" fontId="2" fillId="0" borderId="5" xfId="23" applyFont="1" applyFill="1" applyBorder="1" applyAlignment="1" applyProtection="1">
      <alignment horizontal="center" vertical="center" wrapText="1"/>
      <protection locked="0"/>
    </xf>
    <xf numFmtId="9" fontId="2" fillId="0" borderId="1" xfId="23" applyFont="1" applyFill="1" applyBorder="1" applyAlignment="1" applyProtection="1">
      <alignment horizontal="center" vertical="center" wrapText="1"/>
      <protection locked="0"/>
    </xf>
    <xf numFmtId="9" fontId="2" fillId="0" borderId="2" xfId="23"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178" fontId="2" fillId="0" borderId="3" xfId="23" applyNumberFormat="1" applyFont="1" applyFill="1" applyBorder="1" applyAlignment="1" applyProtection="1">
      <alignment horizontal="center" vertical="center" wrapText="1"/>
      <protection locked="0"/>
    </xf>
    <xf numFmtId="0" fontId="4" fillId="0" borderId="4" xfId="16" applyFont="1" applyFill="1" applyBorder="1" applyAlignment="1">
      <alignment horizontal="center" vertical="center" wrapText="1"/>
    </xf>
    <xf numFmtId="178" fontId="2" fillId="0" borderId="25" xfId="23" applyNumberFormat="1" applyFont="1" applyFill="1" applyBorder="1" applyAlignment="1" applyProtection="1">
      <alignment horizontal="center" vertical="center" wrapText="1"/>
      <protection locked="0"/>
    </xf>
    <xf numFmtId="9" fontId="2" fillId="0" borderId="25" xfId="23" applyFont="1" applyFill="1" applyBorder="1" applyAlignment="1" applyProtection="1">
      <alignment horizontal="center" vertical="center" wrapText="1"/>
      <protection locked="0"/>
    </xf>
    <xf numFmtId="9" fontId="2" fillId="0" borderId="44" xfId="23" applyFont="1" applyFill="1" applyBorder="1" applyAlignment="1" applyProtection="1">
      <alignment horizontal="center" vertical="center" wrapText="1"/>
      <protection locked="0"/>
    </xf>
    <xf numFmtId="9" fontId="2" fillId="0" borderId="3" xfId="23" applyFont="1" applyFill="1" applyBorder="1" applyAlignment="1" applyProtection="1">
      <alignment horizontal="center" vertical="center" wrapText="1"/>
      <protection locked="0"/>
    </xf>
    <xf numFmtId="9" fontId="2" fillId="0" borderId="4" xfId="23"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3" fillId="0" borderId="1" xfId="16" applyFont="1" applyFill="1" applyBorder="1" applyAlignment="1">
      <alignment horizontal="justify" vertical="center" wrapText="1"/>
    </xf>
    <xf numFmtId="0" fontId="2" fillId="0" borderId="2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0" fontId="2" fillId="0" borderId="2" xfId="23" applyNumberFormat="1" applyFont="1" applyFill="1" applyBorder="1" applyAlignment="1" applyProtection="1">
      <alignment horizontal="center" vertical="center" wrapText="1"/>
      <protection locked="0"/>
    </xf>
    <xf numFmtId="10" fontId="2" fillId="0" borderId="5" xfId="23" applyNumberFormat="1"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protection locked="0"/>
    </xf>
    <xf numFmtId="0" fontId="3" fillId="4" borderId="2" xfId="16" applyFont="1" applyFill="1" applyBorder="1" applyAlignment="1">
      <alignment horizontal="justify" vertical="center" wrapText="1"/>
    </xf>
    <xf numFmtId="0" fontId="3" fillId="2" borderId="5" xfId="16" applyFont="1" applyFill="1" applyBorder="1" applyAlignment="1">
      <alignment horizontal="justify" vertical="center"/>
    </xf>
    <xf numFmtId="0" fontId="3" fillId="0" borderId="25" xfId="16" applyFont="1" applyFill="1" applyBorder="1" applyAlignment="1">
      <alignment horizontal="justify" vertical="center"/>
    </xf>
    <xf numFmtId="0" fontId="3" fillId="2" borderId="43" xfId="16" applyFont="1" applyFill="1" applyBorder="1" applyAlignment="1">
      <alignment horizontal="left" vertical="center" wrapText="1"/>
    </xf>
    <xf numFmtId="0" fontId="3" fillId="2" borderId="5" xfId="16" applyFont="1" applyFill="1" applyBorder="1" applyAlignment="1">
      <alignment horizontal="left" vertical="center" wrapText="1"/>
    </xf>
    <xf numFmtId="0" fontId="3" fillId="2" borderId="44" xfId="16" applyFont="1" applyFill="1" applyBorder="1" applyAlignment="1">
      <alignment horizontal="justify" vertical="center" wrapText="1"/>
    </xf>
    <xf numFmtId="0" fontId="2" fillId="0" borderId="43" xfId="0" applyFont="1" applyBorder="1" applyAlignment="1" applyProtection="1">
      <alignment horizontal="center" vertical="center" wrapText="1"/>
      <protection locked="0"/>
    </xf>
    <xf numFmtId="0" fontId="3" fillId="0" borderId="43" xfId="16" applyFont="1" applyFill="1" applyBorder="1" applyAlignment="1">
      <alignment horizontal="justify" vertical="center" wrapText="1"/>
    </xf>
    <xf numFmtId="0" fontId="3" fillId="0" borderId="44" xfId="16"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5" xfId="0" applyFont="1" applyFill="1" applyBorder="1" applyAlignment="1">
      <alignment horizontal="justify" vertical="center"/>
    </xf>
    <xf numFmtId="0" fontId="3" fillId="2" borderId="2" xfId="16" applyFont="1" applyFill="1" applyBorder="1" applyAlignment="1">
      <alignment horizontal="justify" vertical="center" wrapText="1"/>
    </xf>
    <xf numFmtId="0" fontId="4" fillId="0" borderId="5" xfId="0" applyFont="1" applyFill="1" applyBorder="1" applyAlignment="1">
      <alignment horizontal="center" vertical="center" wrapText="1"/>
    </xf>
    <xf numFmtId="0" fontId="3" fillId="0" borderId="43" xfId="16" applyFont="1" applyFill="1" applyBorder="1" applyAlignment="1">
      <alignment horizontal="left" vertical="center" wrapText="1"/>
    </xf>
    <xf numFmtId="0" fontId="3" fillId="0" borderId="5" xfId="16" applyFont="1" applyFill="1" applyBorder="1" applyAlignment="1">
      <alignment horizontal="left" vertical="center"/>
    </xf>
    <xf numFmtId="10" fontId="2" fillId="0" borderId="43" xfId="0" applyNumberFormat="1" applyFont="1" applyFill="1" applyBorder="1" applyAlignment="1" applyProtection="1">
      <alignment horizontal="center" vertical="center"/>
      <protection locked="0"/>
    </xf>
    <xf numFmtId="10" fontId="2" fillId="0" borderId="25" xfId="0" applyNumberFormat="1" applyFont="1" applyFill="1" applyBorder="1" applyAlignment="1" applyProtection="1">
      <alignment horizontal="center" vertical="center"/>
      <protection locked="0"/>
    </xf>
    <xf numFmtId="0" fontId="3" fillId="2" borderId="5" xfId="16" applyFont="1" applyFill="1" applyBorder="1" applyAlignment="1">
      <alignment horizontal="justify" vertical="center" wrapText="1"/>
    </xf>
    <xf numFmtId="0" fontId="2" fillId="5" borderId="3" xfId="16" applyFont="1" applyFill="1" applyBorder="1" applyAlignment="1">
      <alignment horizontal="center" vertical="center" wrapText="1"/>
    </xf>
    <xf numFmtId="0" fontId="4" fillId="0" borderId="18" xfId="16" applyBorder="1"/>
    <xf numFmtId="0" fontId="4" fillId="0" borderId="3" xfId="16" applyBorder="1"/>
    <xf numFmtId="0" fontId="4" fillId="0" borderId="19" xfId="16" applyBorder="1"/>
    <xf numFmtId="0" fontId="4" fillId="0" borderId="1" xfId="16" applyBorder="1"/>
    <xf numFmtId="0" fontId="4" fillId="0" borderId="20" xfId="16" applyBorder="1"/>
    <xf numFmtId="0" fontId="4" fillId="0" borderId="4" xfId="16" applyBorder="1"/>
    <xf numFmtId="0" fontId="21" fillId="5" borderId="3"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5" borderId="43" xfId="16" applyFont="1" applyFill="1" applyBorder="1" applyAlignment="1">
      <alignment horizontal="center" vertical="center" wrapText="1"/>
    </xf>
    <xf numFmtId="0" fontId="2" fillId="5" borderId="44" xfId="16" applyFont="1" applyFill="1" applyBorder="1" applyAlignment="1">
      <alignment horizontal="center" vertical="center" wrapText="1"/>
    </xf>
    <xf numFmtId="0" fontId="15" fillId="5" borderId="17" xfId="16" applyFont="1" applyFill="1" applyBorder="1" applyAlignment="1">
      <alignment horizontal="center" vertical="center" wrapText="1"/>
    </xf>
    <xf numFmtId="0" fontId="15" fillId="5" borderId="48"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10" fontId="2" fillId="0" borderId="4" xfId="0" applyNumberFormat="1" applyFont="1" applyFill="1" applyBorder="1" applyAlignment="1" applyProtection="1">
      <alignment horizontal="center" vertical="center" wrapText="1"/>
      <protection locked="0"/>
    </xf>
    <xf numFmtId="0" fontId="4" fillId="0" borderId="44" xfId="0" applyFont="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10" fontId="2" fillId="0" borderId="44" xfId="0" applyNumberFormat="1"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4" fillId="0" borderId="25"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10" fontId="2" fillId="0" borderId="43" xfId="0" applyNumberFormat="1" applyFont="1" applyFill="1" applyBorder="1" applyAlignment="1" applyProtection="1">
      <alignment horizontal="center" vertical="center" wrapText="1"/>
      <protection locked="0"/>
    </xf>
    <xf numFmtId="10" fontId="2" fillId="0" borderId="25" xfId="0" applyNumberFormat="1"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2" borderId="0" xfId="16" applyFont="1" applyFill="1" applyBorder="1" applyAlignment="1">
      <alignment horizontal="justify" vertical="center" wrapText="1"/>
    </xf>
    <xf numFmtId="0" fontId="3" fillId="2" borderId="1" xfId="16" applyFont="1" applyFill="1" applyBorder="1" applyAlignment="1">
      <alignment horizontal="justify" vertical="center" wrapText="1"/>
    </xf>
    <xf numFmtId="0" fontId="3" fillId="2" borderId="1" xfId="16" applyFont="1" applyFill="1" applyBorder="1" applyAlignment="1">
      <alignment horizontal="justify" vertic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4" fillId="0" borderId="5" xfId="0" applyFont="1" applyBorder="1" applyAlignment="1">
      <alignment horizontal="center" vertical="center" wrapText="1"/>
    </xf>
    <xf numFmtId="10" fontId="2" fillId="0" borderId="3" xfId="0" applyNumberFormat="1" applyFont="1" applyFill="1" applyBorder="1" applyAlignment="1" applyProtection="1">
      <alignment horizontal="center" vertical="center" wrapText="1"/>
      <protection locked="0"/>
    </xf>
    <xf numFmtId="0" fontId="2" fillId="5" borderId="26" xfId="16" applyFont="1" applyFill="1" applyBorder="1" applyAlignment="1">
      <alignment horizontal="center" vertical="center" wrapText="1"/>
    </xf>
    <xf numFmtId="0" fontId="2" fillId="5" borderId="27" xfId="16" applyFont="1" applyFill="1" applyBorder="1" applyAlignment="1">
      <alignment horizontal="center" vertical="center" wrapText="1"/>
    </xf>
    <xf numFmtId="0" fontId="2" fillId="5" borderId="28" xfId="16" applyFont="1" applyFill="1" applyBorder="1" applyAlignment="1">
      <alignment horizontal="center" vertical="center" wrapText="1"/>
    </xf>
    <xf numFmtId="176" fontId="0" fillId="0" borderId="11" xfId="0" applyNumberFormat="1"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2" fillId="6" borderId="29"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0" xfId="0" applyFont="1" applyFill="1" applyBorder="1" applyAlignment="1">
      <alignment horizontal="center" vertical="center" wrapText="1"/>
    </xf>
    <xf numFmtId="3" fontId="0" fillId="0" borderId="1" xfId="0" applyNumberFormat="1" applyFill="1" applyBorder="1" applyAlignment="1">
      <alignment horizontal="right"/>
    </xf>
    <xf numFmtId="0" fontId="0" fillId="0" borderId="55" xfId="0" applyBorder="1" applyAlignment="1">
      <alignment horizontal="center"/>
    </xf>
    <xf numFmtId="0" fontId="0" fillId="0" borderId="46" xfId="0" applyBorder="1" applyAlignment="1">
      <alignment horizontal="center"/>
    </xf>
    <xf numFmtId="0" fontId="38" fillId="0" borderId="48"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62" xfId="0"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 fontId="8" fillId="0" borderId="25" xfId="0" applyNumberFormat="1"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38" xfId="0" applyFont="1" applyFill="1" applyBorder="1" applyAlignment="1">
      <alignment horizontal="center" vertical="center" wrapText="1"/>
    </xf>
    <xf numFmtId="3" fontId="33" fillId="0" borderId="43" xfId="0" applyNumberFormat="1" applyFont="1" applyFill="1" applyBorder="1" applyAlignment="1">
      <alignment horizontal="center" vertical="center" wrapText="1"/>
    </xf>
    <xf numFmtId="3" fontId="33" fillId="0" borderId="25" xfId="0" applyNumberFormat="1" applyFont="1" applyFill="1" applyBorder="1" applyAlignment="1">
      <alignment horizontal="center" vertical="center" wrapText="1"/>
    </xf>
    <xf numFmtId="3" fontId="33" fillId="0" borderId="44" xfId="0" applyNumberFormat="1" applyFont="1" applyFill="1" applyBorder="1" applyAlignment="1">
      <alignment horizontal="center" vertical="center" wrapText="1"/>
    </xf>
    <xf numFmtId="176" fontId="4" fillId="0" borderId="3" xfId="5" applyNumberFormat="1" applyFont="1" applyBorder="1" applyAlignment="1">
      <alignment horizontal="center" vertical="center"/>
    </xf>
    <xf numFmtId="176" fontId="4" fillId="0" borderId="1" xfId="5" applyNumberFormat="1" applyFont="1" applyBorder="1" applyAlignment="1">
      <alignment horizontal="center" vertical="center"/>
    </xf>
    <xf numFmtId="176" fontId="4" fillId="0" borderId="4" xfId="5" applyNumberFormat="1" applyFont="1" applyBorder="1" applyAlignment="1">
      <alignment horizontal="center" vertical="center"/>
    </xf>
    <xf numFmtId="3" fontId="33" fillId="0" borderId="1" xfId="0" applyNumberFormat="1" applyFont="1" applyFill="1" applyBorder="1" applyAlignment="1">
      <alignment horizontal="center" vertical="center" wrapText="1"/>
    </xf>
    <xf numFmtId="170" fontId="38" fillId="0" borderId="1" xfId="0" applyNumberFormat="1" applyFont="1" applyFill="1" applyBorder="1" applyAlignment="1">
      <alignment horizontal="center" vertical="center" wrapText="1"/>
    </xf>
    <xf numFmtId="0" fontId="27" fillId="6" borderId="18" xfId="19" applyFont="1" applyFill="1" applyBorder="1" applyAlignment="1">
      <alignment horizontal="center" vertical="center" wrapText="1"/>
    </xf>
    <xf numFmtId="0" fontId="27" fillId="6" borderId="3" xfId="19" applyFont="1" applyFill="1" applyBorder="1" applyAlignment="1">
      <alignment horizontal="center" vertical="center" wrapText="1"/>
    </xf>
    <xf numFmtId="0" fontId="27" fillId="6" borderId="11" xfId="19" applyFont="1" applyFill="1" applyBorder="1" applyAlignment="1">
      <alignment horizontal="center" vertical="center" wrapText="1"/>
    </xf>
    <xf numFmtId="0" fontId="27" fillId="6" borderId="19" xfId="19" applyFont="1" applyFill="1" applyBorder="1" applyAlignment="1">
      <alignment horizontal="center" vertical="center" wrapText="1"/>
    </xf>
    <xf numFmtId="0" fontId="27" fillId="6" borderId="1" xfId="19" applyFont="1" applyFill="1" applyBorder="1" applyAlignment="1">
      <alignment horizontal="center" vertical="center" wrapText="1"/>
    </xf>
    <xf numFmtId="0" fontId="27" fillId="6" borderId="12" xfId="19" applyFont="1" applyFill="1" applyBorder="1" applyAlignment="1">
      <alignment horizontal="center" vertical="center" wrapText="1"/>
    </xf>
    <xf numFmtId="0" fontId="28" fillId="6" borderId="1" xfId="19" applyFont="1" applyFill="1" applyBorder="1" applyAlignment="1">
      <alignment horizontal="center" vertical="center" wrapText="1"/>
    </xf>
    <xf numFmtId="0" fontId="28" fillId="6" borderId="12"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2" fillId="6" borderId="12" xfId="19"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176" fontId="4" fillId="0" borderId="5" xfId="5" applyNumberFormat="1" applyFont="1" applyBorder="1" applyAlignment="1">
      <alignment horizontal="center" vertical="center"/>
    </xf>
    <xf numFmtId="176" fontId="0" fillId="0" borderId="60" xfId="0" applyNumberFormat="1" applyBorder="1" applyAlignment="1">
      <alignment horizontal="center" wrapText="1"/>
    </xf>
    <xf numFmtId="170" fontId="38" fillId="0" borderId="2" xfId="0" applyNumberFormat="1" applyFont="1" applyFill="1" applyBorder="1" applyAlignment="1">
      <alignment horizontal="center" vertical="center" wrapText="1"/>
    </xf>
    <xf numFmtId="3" fontId="33" fillId="0" borderId="5" xfId="0" applyNumberFormat="1" applyFont="1" applyFill="1" applyBorder="1" applyAlignment="1">
      <alignment horizontal="center" vertical="center" wrapText="1"/>
    </xf>
    <xf numFmtId="0" fontId="0" fillId="0" borderId="54" xfId="0" applyBorder="1" applyAlignment="1">
      <alignment horizontal="center"/>
    </xf>
    <xf numFmtId="0" fontId="0" fillId="0" borderId="25" xfId="0" applyBorder="1" applyAlignment="1">
      <alignment horizontal="center"/>
    </xf>
    <xf numFmtId="0" fontId="0" fillId="0" borderId="44" xfId="0"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29" xfId="19" applyBorder="1" applyAlignment="1">
      <alignment horizontal="center"/>
    </xf>
    <xf numFmtId="0" fontId="4" fillId="0" borderId="0" xfId="19" applyBorder="1" applyAlignment="1">
      <alignment horizontal="center"/>
    </xf>
    <xf numFmtId="0" fontId="4" fillId="0" borderId="31" xfId="19" applyBorder="1" applyAlignment="1">
      <alignment horizontal="center"/>
    </xf>
    <xf numFmtId="0" fontId="4" fillId="0" borderId="32" xfId="19" applyBorder="1" applyAlignment="1">
      <alignment horizontal="center"/>
    </xf>
    <xf numFmtId="0" fontId="15" fillId="6" borderId="40" xfId="19" applyFont="1" applyFill="1" applyBorder="1" applyAlignment="1">
      <alignment horizontal="center" vertical="center" wrapText="1"/>
    </xf>
    <xf numFmtId="0" fontId="15" fillId="6" borderId="41" xfId="19" applyFont="1" applyFill="1" applyBorder="1" applyAlignment="1">
      <alignment horizontal="center" vertical="center" wrapText="1"/>
    </xf>
    <xf numFmtId="0" fontId="2" fillId="6" borderId="40" xfId="19" applyFont="1" applyFill="1" applyBorder="1" applyAlignment="1">
      <alignment horizontal="center" vertical="center" wrapText="1"/>
    </xf>
    <xf numFmtId="0" fontId="2" fillId="6" borderId="41" xfId="19" applyFont="1" applyFill="1" applyBorder="1" applyAlignment="1">
      <alignment horizontal="center" vertical="center" wrapText="1"/>
    </xf>
    <xf numFmtId="0" fontId="2" fillId="6" borderId="26" xfId="19" applyFont="1" applyFill="1" applyBorder="1" applyAlignment="1">
      <alignment horizontal="center" vertical="center" wrapText="1"/>
    </xf>
    <xf numFmtId="0" fontId="2" fillId="6" borderId="29" xfId="19" applyFont="1" applyFill="1" applyBorder="1" applyAlignment="1">
      <alignment horizontal="center" vertical="center" wrapText="1"/>
    </xf>
    <xf numFmtId="0" fontId="2" fillId="6" borderId="19" xfId="19" applyFont="1" applyFill="1" applyBorder="1" applyAlignment="1">
      <alignment horizontal="center" vertical="center" wrapText="1"/>
    </xf>
  </cellXfs>
  <cellStyles count="2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3" xfId="14"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ual 2" xfId="22" xr:uid="{00000000-0005-0000-0000-000016000000}"/>
    <cellStyle name="Porcentual 2 2" xfId="23" xr:uid="{00000000-0005-0000-0000-000017000000}"/>
  </cellStyles>
  <dxfs count="0"/>
  <tableStyles count="0" defaultTableStyle="TableStyleMedium9" defaultPivotStyle="PivotStyleLight16"/>
  <colors>
    <mruColors>
      <color rgb="FF669900"/>
      <color rgb="FF9CD35F"/>
      <color rgb="FF7BB8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190500</xdr:rowOff>
    </xdr:from>
    <xdr:to>
      <xdr:col>3</xdr:col>
      <xdr:colOff>704850</xdr:colOff>
      <xdr:row>3</xdr:row>
      <xdr:rowOff>276225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57200"/>
          <a:ext cx="2800350" cy="93345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819150" cy="53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683559</xdr:colOff>
      <xdr:row>0</xdr:row>
      <xdr:rowOff>84794</xdr:rowOff>
    </xdr:from>
    <xdr:to>
      <xdr:col>2</xdr:col>
      <xdr:colOff>1491983</xdr:colOff>
      <xdr:row>3</xdr:row>
      <xdr:rowOff>143758</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7709" y="84794"/>
          <a:ext cx="808424"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9"/>
  <sheetViews>
    <sheetView view="pageBreakPreview" topLeftCell="Z16" zoomScale="60" zoomScaleNormal="60" workbookViewId="0">
      <selection activeCell="AM14" sqref="AM14"/>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3.5703125" style="19" bestFit="1" customWidth="1"/>
    <col min="10" max="10" width="12.7109375" style="28" customWidth="1"/>
    <col min="11" max="11" width="12.7109375" style="19" customWidth="1"/>
    <col min="12" max="12" width="19" style="29" customWidth="1"/>
    <col min="13" max="13" width="12.7109375" style="28" customWidth="1"/>
    <col min="14" max="14" width="14.28515625" style="28" customWidth="1"/>
    <col min="15" max="16" width="12.7109375" style="28" customWidth="1"/>
    <col min="17" max="17" width="12.7109375" style="29" customWidth="1"/>
    <col min="18" max="18" width="9" style="28" customWidth="1"/>
    <col min="19" max="21" width="12.7109375" style="28" customWidth="1"/>
    <col min="22" max="22" width="12.7109375" style="29" customWidth="1"/>
    <col min="23" max="26" width="12.7109375" style="28" customWidth="1"/>
    <col min="27" max="32" width="12.7109375" style="29"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7"/>
      <c r="J1" s="17"/>
      <c r="K1" s="17"/>
      <c r="L1" s="17"/>
      <c r="M1" s="17"/>
      <c r="N1" s="17"/>
      <c r="O1" s="17"/>
      <c r="P1" s="17"/>
      <c r="Q1" s="17"/>
      <c r="R1" s="17"/>
      <c r="S1" s="17"/>
      <c r="T1" s="17"/>
      <c r="U1" s="17"/>
      <c r="V1" s="17"/>
      <c r="W1" s="17"/>
      <c r="X1" s="17"/>
      <c r="Y1" s="17"/>
      <c r="Z1" s="17"/>
      <c r="AA1" s="17"/>
      <c r="AB1" s="17"/>
      <c r="AC1" s="17"/>
      <c r="AD1" s="17"/>
      <c r="AE1" s="17"/>
      <c r="AF1" s="17"/>
      <c r="AG1" s="4"/>
      <c r="AH1" s="4"/>
      <c r="AI1" s="4"/>
      <c r="AJ1" s="4"/>
      <c r="AK1" s="4"/>
      <c r="AL1" s="4"/>
      <c r="AM1" s="4"/>
      <c r="AN1" s="4"/>
      <c r="AO1" s="4"/>
      <c r="AP1" s="4"/>
      <c r="AQ1" s="4"/>
    </row>
    <row r="2" spans="1:43" ht="38.25" customHeight="1" x14ac:dyDescent="0.25">
      <c r="A2" s="427"/>
      <c r="B2" s="428"/>
      <c r="C2" s="428"/>
      <c r="D2" s="428"/>
      <c r="E2" s="428"/>
      <c r="F2" s="429"/>
      <c r="G2" s="434" t="s">
        <v>0</v>
      </c>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5"/>
    </row>
    <row r="3" spans="1:43" ht="28.5" customHeight="1" x14ac:dyDescent="0.25">
      <c r="A3" s="430"/>
      <c r="B3" s="431"/>
      <c r="C3" s="431"/>
      <c r="D3" s="431"/>
      <c r="E3" s="431"/>
      <c r="F3" s="432"/>
      <c r="G3" s="408" t="s">
        <v>119</v>
      </c>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9"/>
    </row>
    <row r="4" spans="1:43" ht="27.75" customHeight="1" x14ac:dyDescent="0.25">
      <c r="A4" s="430"/>
      <c r="B4" s="431"/>
      <c r="C4" s="431"/>
      <c r="D4" s="431"/>
      <c r="E4" s="431"/>
      <c r="F4" s="432"/>
      <c r="G4" s="408" t="s">
        <v>1</v>
      </c>
      <c r="H4" s="408"/>
      <c r="I4" s="408"/>
      <c r="J4" s="408"/>
      <c r="K4" s="408"/>
      <c r="L4" s="408"/>
      <c r="M4" s="408"/>
      <c r="N4" s="408"/>
      <c r="O4" s="408"/>
      <c r="P4" s="408" t="s">
        <v>123</v>
      </c>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9"/>
    </row>
    <row r="5" spans="1:43" ht="26.25" customHeight="1" x14ac:dyDescent="0.25">
      <c r="A5" s="430"/>
      <c r="B5" s="431"/>
      <c r="C5" s="431"/>
      <c r="D5" s="431"/>
      <c r="E5" s="431"/>
      <c r="F5" s="432"/>
      <c r="G5" s="408" t="s">
        <v>3</v>
      </c>
      <c r="H5" s="408"/>
      <c r="I5" s="408"/>
      <c r="J5" s="408"/>
      <c r="K5" s="408"/>
      <c r="L5" s="408"/>
      <c r="M5" s="408"/>
      <c r="N5" s="408"/>
      <c r="O5" s="408"/>
      <c r="P5" s="408" t="s">
        <v>124</v>
      </c>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9"/>
    </row>
    <row r="6" spans="1:43" ht="15.75" x14ac:dyDescent="0.25">
      <c r="A6" s="41"/>
      <c r="B6" s="42"/>
      <c r="C6" s="42"/>
      <c r="D6" s="42"/>
      <c r="E6" s="42"/>
      <c r="F6" s="42"/>
      <c r="G6" s="42"/>
      <c r="H6" s="42"/>
      <c r="I6" s="43"/>
      <c r="J6" s="43"/>
      <c r="K6" s="43"/>
      <c r="L6" s="43"/>
      <c r="M6" s="43"/>
      <c r="N6" s="43"/>
      <c r="O6" s="43"/>
      <c r="P6" s="43"/>
      <c r="Q6" s="43"/>
      <c r="R6" s="43"/>
      <c r="S6" s="43"/>
      <c r="T6" s="43"/>
      <c r="U6" s="43"/>
      <c r="V6" s="43"/>
      <c r="W6" s="43"/>
      <c r="X6" s="43"/>
      <c r="Y6" s="43"/>
      <c r="Z6" s="43"/>
      <c r="AA6" s="43"/>
      <c r="AB6" s="43"/>
      <c r="AC6" s="43"/>
      <c r="AD6" s="43"/>
      <c r="AE6" s="43"/>
      <c r="AF6" s="43"/>
      <c r="AG6" s="42"/>
      <c r="AH6" s="42"/>
      <c r="AI6" s="42"/>
      <c r="AJ6" s="42"/>
      <c r="AK6" s="42"/>
      <c r="AL6" s="42"/>
      <c r="AM6" s="42"/>
      <c r="AN6" s="42"/>
      <c r="AO6" s="42"/>
      <c r="AP6" s="42"/>
      <c r="AQ6" s="44"/>
    </row>
    <row r="7" spans="1:43" ht="30" customHeight="1" x14ac:dyDescent="0.25">
      <c r="A7" s="438" t="s">
        <v>4</v>
      </c>
      <c r="B7" s="408"/>
      <c r="C7" s="408"/>
      <c r="D7" s="408"/>
      <c r="E7" s="408"/>
      <c r="F7" s="408"/>
      <c r="G7" s="408"/>
      <c r="H7" s="408"/>
      <c r="I7" s="408"/>
      <c r="J7" s="408"/>
      <c r="K7" s="408"/>
      <c r="L7" s="408"/>
      <c r="M7" s="408"/>
      <c r="N7" s="408"/>
      <c r="O7" s="408"/>
      <c r="P7" s="441" t="s">
        <v>125</v>
      </c>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2"/>
    </row>
    <row r="8" spans="1:43" ht="30" customHeight="1" thickBot="1" x14ac:dyDescent="0.3">
      <c r="A8" s="439" t="s">
        <v>2</v>
      </c>
      <c r="B8" s="440"/>
      <c r="C8" s="440" t="s">
        <v>2</v>
      </c>
      <c r="D8" s="440"/>
      <c r="E8" s="440"/>
      <c r="F8" s="440"/>
      <c r="G8" s="440"/>
      <c r="H8" s="440"/>
      <c r="I8" s="440"/>
      <c r="J8" s="440"/>
      <c r="K8" s="440"/>
      <c r="L8" s="440"/>
      <c r="M8" s="440"/>
      <c r="N8" s="440"/>
      <c r="O8" s="440"/>
      <c r="P8" s="436" t="s">
        <v>126</v>
      </c>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7"/>
    </row>
    <row r="9" spans="1:43" ht="36" customHeight="1" thickBot="1" x14ac:dyDescent="0.3">
      <c r="A9" s="38"/>
      <c r="B9" s="39"/>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2"/>
      <c r="AH9" s="42"/>
      <c r="AI9" s="42"/>
      <c r="AJ9" s="42"/>
      <c r="AK9" s="42"/>
      <c r="AL9" s="42"/>
      <c r="AM9" s="42"/>
      <c r="AN9" s="42"/>
      <c r="AO9" s="42"/>
      <c r="AP9" s="42"/>
      <c r="AQ9" s="44"/>
    </row>
    <row r="10" spans="1:43" s="2" customFormat="1" ht="70.5" customHeight="1" x14ac:dyDescent="0.25">
      <c r="A10" s="433" t="s">
        <v>96</v>
      </c>
      <c r="B10" s="418"/>
      <c r="C10" s="418" t="s">
        <v>99</v>
      </c>
      <c r="D10" s="418"/>
      <c r="E10" s="418" t="s">
        <v>101</v>
      </c>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t="s">
        <v>109</v>
      </c>
      <c r="AL10" s="418" t="s">
        <v>110</v>
      </c>
      <c r="AM10" s="412" t="s">
        <v>111</v>
      </c>
      <c r="AN10" s="412" t="s">
        <v>112</v>
      </c>
      <c r="AO10" s="412" t="s">
        <v>113</v>
      </c>
      <c r="AP10" s="412" t="s">
        <v>114</v>
      </c>
      <c r="AQ10" s="415" t="s">
        <v>115</v>
      </c>
    </row>
    <row r="11" spans="1:43" s="3" customFormat="1" ht="45.75" customHeight="1" x14ac:dyDescent="0.2">
      <c r="A11" s="422" t="s">
        <v>97</v>
      </c>
      <c r="B11" s="410" t="s">
        <v>98</v>
      </c>
      <c r="C11" s="410" t="s">
        <v>79</v>
      </c>
      <c r="D11" s="410" t="s">
        <v>100</v>
      </c>
      <c r="E11" s="410" t="s">
        <v>102</v>
      </c>
      <c r="F11" s="410" t="s">
        <v>103</v>
      </c>
      <c r="G11" s="410" t="s">
        <v>104</v>
      </c>
      <c r="H11" s="410" t="s">
        <v>105</v>
      </c>
      <c r="I11" s="410" t="s">
        <v>106</v>
      </c>
      <c r="J11" s="443" t="s">
        <v>107</v>
      </c>
      <c r="K11" s="444"/>
      <c r="L11" s="444"/>
      <c r="M11" s="444"/>
      <c r="N11" s="444"/>
      <c r="O11" s="444"/>
      <c r="P11" s="444"/>
      <c r="Q11" s="444"/>
      <c r="R11" s="444"/>
      <c r="S11" s="444"/>
      <c r="T11" s="444"/>
      <c r="U11" s="444"/>
      <c r="V11" s="444"/>
      <c r="W11" s="444"/>
      <c r="X11" s="444"/>
      <c r="Y11" s="444"/>
      <c r="Z11" s="444"/>
      <c r="AA11" s="444"/>
      <c r="AB11" s="444"/>
      <c r="AC11" s="444"/>
      <c r="AD11" s="444"/>
      <c r="AE11" s="444"/>
      <c r="AF11" s="445"/>
      <c r="AG11" s="419" t="s">
        <v>108</v>
      </c>
      <c r="AH11" s="419"/>
      <c r="AI11" s="419"/>
      <c r="AJ11" s="419"/>
      <c r="AK11" s="410"/>
      <c r="AL11" s="410"/>
      <c r="AM11" s="413"/>
      <c r="AN11" s="413"/>
      <c r="AO11" s="413"/>
      <c r="AP11" s="413"/>
      <c r="AQ11" s="416"/>
    </row>
    <row r="12" spans="1:43" s="3" customFormat="1" ht="51" customHeight="1" x14ac:dyDescent="0.2">
      <c r="A12" s="422"/>
      <c r="B12" s="410"/>
      <c r="C12" s="410"/>
      <c r="D12" s="410"/>
      <c r="E12" s="410"/>
      <c r="F12" s="410"/>
      <c r="G12" s="410"/>
      <c r="H12" s="410"/>
      <c r="I12" s="410"/>
      <c r="J12" s="419">
        <v>2012</v>
      </c>
      <c r="K12" s="419"/>
      <c r="L12" s="419"/>
      <c r="M12" s="419">
        <v>2013</v>
      </c>
      <c r="N12" s="419"/>
      <c r="O12" s="419"/>
      <c r="P12" s="419"/>
      <c r="Q12" s="419"/>
      <c r="R12" s="419">
        <v>2014</v>
      </c>
      <c r="S12" s="419"/>
      <c r="T12" s="419"/>
      <c r="U12" s="419"/>
      <c r="V12" s="419"/>
      <c r="W12" s="419">
        <v>2015</v>
      </c>
      <c r="X12" s="419"/>
      <c r="Y12" s="419"/>
      <c r="Z12" s="419"/>
      <c r="AA12" s="419"/>
      <c r="AB12" s="419">
        <v>2016</v>
      </c>
      <c r="AC12" s="419"/>
      <c r="AD12" s="419"/>
      <c r="AE12" s="419"/>
      <c r="AF12" s="419"/>
      <c r="AG12" s="410" t="s">
        <v>5</v>
      </c>
      <c r="AH12" s="410" t="s">
        <v>6</v>
      </c>
      <c r="AI12" s="410" t="s">
        <v>7</v>
      </c>
      <c r="AJ12" s="410" t="s">
        <v>8</v>
      </c>
      <c r="AK12" s="410"/>
      <c r="AL12" s="410"/>
      <c r="AM12" s="413"/>
      <c r="AN12" s="413"/>
      <c r="AO12" s="413"/>
      <c r="AP12" s="413"/>
      <c r="AQ12" s="416"/>
    </row>
    <row r="13" spans="1:43" s="3" customFormat="1" ht="54" customHeight="1" thickBot="1" x14ac:dyDescent="0.25">
      <c r="A13" s="423"/>
      <c r="B13" s="411"/>
      <c r="C13" s="411"/>
      <c r="D13" s="411"/>
      <c r="E13" s="411"/>
      <c r="F13" s="411"/>
      <c r="G13" s="411"/>
      <c r="H13" s="411"/>
      <c r="I13" s="411"/>
      <c r="J13" s="69" t="s">
        <v>7</v>
      </c>
      <c r="K13" s="69" t="s">
        <v>8</v>
      </c>
      <c r="L13" s="69" t="s">
        <v>31</v>
      </c>
      <c r="M13" s="69" t="s">
        <v>5</v>
      </c>
      <c r="N13" s="69" t="s">
        <v>6</v>
      </c>
      <c r="O13" s="69" t="s">
        <v>7</v>
      </c>
      <c r="P13" s="69" t="s">
        <v>8</v>
      </c>
      <c r="Q13" s="69" t="s">
        <v>31</v>
      </c>
      <c r="R13" s="69" t="s">
        <v>5</v>
      </c>
      <c r="S13" s="69" t="s">
        <v>6</v>
      </c>
      <c r="T13" s="69" t="s">
        <v>7</v>
      </c>
      <c r="U13" s="69" t="s">
        <v>8</v>
      </c>
      <c r="V13" s="69" t="s">
        <v>31</v>
      </c>
      <c r="W13" s="69" t="s">
        <v>5</v>
      </c>
      <c r="X13" s="69" t="s">
        <v>6</v>
      </c>
      <c r="Y13" s="69" t="s">
        <v>7</v>
      </c>
      <c r="Z13" s="69" t="s">
        <v>8</v>
      </c>
      <c r="AA13" s="69" t="s">
        <v>31</v>
      </c>
      <c r="AB13" s="69" t="s">
        <v>5</v>
      </c>
      <c r="AC13" s="69" t="s">
        <v>6</v>
      </c>
      <c r="AD13" s="69" t="s">
        <v>7</v>
      </c>
      <c r="AE13" s="69" t="s">
        <v>8</v>
      </c>
      <c r="AF13" s="69" t="s">
        <v>31</v>
      </c>
      <c r="AG13" s="411"/>
      <c r="AH13" s="411"/>
      <c r="AI13" s="411"/>
      <c r="AJ13" s="411"/>
      <c r="AK13" s="411"/>
      <c r="AL13" s="411"/>
      <c r="AM13" s="414"/>
      <c r="AN13" s="414"/>
      <c r="AO13" s="414"/>
      <c r="AP13" s="414"/>
      <c r="AQ13" s="417"/>
    </row>
    <row r="14" spans="1:43" s="3" customFormat="1" ht="167.25" customHeight="1" x14ac:dyDescent="0.2">
      <c r="A14" s="420">
        <v>184</v>
      </c>
      <c r="B14" s="421" t="s">
        <v>127</v>
      </c>
      <c r="C14" s="78">
        <v>316</v>
      </c>
      <c r="D14" s="22" t="s">
        <v>128</v>
      </c>
      <c r="E14" s="18">
        <v>332</v>
      </c>
      <c r="F14" s="23" t="s">
        <v>129</v>
      </c>
      <c r="G14" s="23" t="s">
        <v>133</v>
      </c>
      <c r="H14" s="18" t="s">
        <v>130</v>
      </c>
      <c r="I14" s="75">
        <v>100</v>
      </c>
      <c r="J14" s="76">
        <v>10</v>
      </c>
      <c r="K14" s="75">
        <v>10</v>
      </c>
      <c r="L14" s="75">
        <v>10</v>
      </c>
      <c r="M14" s="76">
        <v>30</v>
      </c>
      <c r="N14" s="76">
        <v>30</v>
      </c>
      <c r="O14" s="76">
        <v>30</v>
      </c>
      <c r="P14" s="75">
        <v>30</v>
      </c>
      <c r="Q14" s="27">
        <v>30</v>
      </c>
      <c r="R14" s="76">
        <v>60</v>
      </c>
      <c r="S14" s="76">
        <v>60</v>
      </c>
      <c r="T14" s="76">
        <v>60</v>
      </c>
      <c r="U14" s="75">
        <v>60</v>
      </c>
      <c r="V14" s="75"/>
      <c r="W14" s="248">
        <v>90</v>
      </c>
      <c r="X14" s="76"/>
      <c r="Y14" s="76"/>
      <c r="Z14" s="75"/>
      <c r="AA14" s="75"/>
      <c r="AB14" s="248">
        <v>100</v>
      </c>
      <c r="AC14" s="76"/>
      <c r="AD14" s="76"/>
      <c r="AE14" s="75"/>
      <c r="AF14" s="75"/>
      <c r="AG14" s="374">
        <f>(66+64)/2</f>
        <v>65</v>
      </c>
      <c r="AH14" s="27"/>
      <c r="AI14" s="27"/>
      <c r="AJ14" s="27"/>
      <c r="AK14" s="68">
        <f>AG14/W14</f>
        <v>0.72222222222222221</v>
      </c>
      <c r="AL14" s="271">
        <f>AG14/I14</f>
        <v>0.65</v>
      </c>
      <c r="AM14" s="290" t="s">
        <v>232</v>
      </c>
      <c r="AN14" s="291" t="s">
        <v>217</v>
      </c>
      <c r="AO14" s="291" t="s">
        <v>215</v>
      </c>
      <c r="AP14" s="290" t="s">
        <v>233</v>
      </c>
      <c r="AQ14" s="290" t="s">
        <v>234</v>
      </c>
    </row>
    <row r="15" spans="1:43" s="3" customFormat="1" ht="167.25" customHeight="1" x14ac:dyDescent="0.2">
      <c r="A15" s="420"/>
      <c r="B15" s="421"/>
      <c r="C15" s="420">
        <v>320</v>
      </c>
      <c r="D15" s="421" t="s">
        <v>131</v>
      </c>
      <c r="E15" s="18">
        <v>337</v>
      </c>
      <c r="F15" s="23" t="s">
        <v>132</v>
      </c>
      <c r="G15" s="23" t="s">
        <v>133</v>
      </c>
      <c r="H15" s="18" t="s">
        <v>130</v>
      </c>
      <c r="I15" s="75">
        <v>50</v>
      </c>
      <c r="J15" s="76">
        <v>10</v>
      </c>
      <c r="K15" s="75">
        <v>10</v>
      </c>
      <c r="L15" s="77">
        <v>8.6999999999999993</v>
      </c>
      <c r="M15" s="76">
        <v>30</v>
      </c>
      <c r="N15" s="76">
        <v>30</v>
      </c>
      <c r="O15" s="76">
        <v>30</v>
      </c>
      <c r="P15" s="75">
        <v>30</v>
      </c>
      <c r="Q15" s="77">
        <v>30</v>
      </c>
      <c r="R15" s="76">
        <v>35</v>
      </c>
      <c r="S15" s="76">
        <v>35</v>
      </c>
      <c r="T15" s="76">
        <v>35</v>
      </c>
      <c r="U15" s="75">
        <v>35</v>
      </c>
      <c r="V15" s="75"/>
      <c r="W15" s="249">
        <v>45</v>
      </c>
      <c r="X15" s="76"/>
      <c r="Y15" s="76"/>
      <c r="Z15" s="75"/>
      <c r="AA15" s="75"/>
      <c r="AB15" s="249">
        <v>50</v>
      </c>
      <c r="AC15" s="76"/>
      <c r="AD15" s="76"/>
      <c r="AE15" s="75"/>
      <c r="AF15" s="75"/>
      <c r="AG15" s="375">
        <v>37</v>
      </c>
      <c r="AH15" s="77"/>
      <c r="AI15" s="77"/>
      <c r="AJ15" s="77"/>
      <c r="AK15" s="68">
        <f>AG15/W15</f>
        <v>0.82222222222222219</v>
      </c>
      <c r="AL15" s="271">
        <f>AG15/I15</f>
        <v>0.74</v>
      </c>
      <c r="AM15" s="292" t="s">
        <v>235</v>
      </c>
      <c r="AN15" s="293" t="s">
        <v>216</v>
      </c>
      <c r="AO15" s="289"/>
      <c r="AP15" s="294" t="s">
        <v>140</v>
      </c>
      <c r="AQ15" s="295" t="s">
        <v>236</v>
      </c>
    </row>
    <row r="16" spans="1:43" s="3" customFormat="1" ht="167.25" customHeight="1" x14ac:dyDescent="0.2">
      <c r="A16" s="420"/>
      <c r="B16" s="421"/>
      <c r="C16" s="420"/>
      <c r="D16" s="421"/>
      <c r="E16" s="18">
        <v>339</v>
      </c>
      <c r="F16" s="23" t="s">
        <v>134</v>
      </c>
      <c r="G16" s="18" t="s">
        <v>133</v>
      </c>
      <c r="H16" s="18" t="s">
        <v>130</v>
      </c>
      <c r="I16" s="75">
        <v>100</v>
      </c>
      <c r="J16" s="76">
        <v>0</v>
      </c>
      <c r="K16" s="75">
        <v>0</v>
      </c>
      <c r="L16" s="75">
        <v>0</v>
      </c>
      <c r="M16" s="76">
        <v>40</v>
      </c>
      <c r="N16" s="76">
        <v>40</v>
      </c>
      <c r="O16" s="76">
        <v>40</v>
      </c>
      <c r="P16" s="76">
        <v>40</v>
      </c>
      <c r="Q16" s="75">
        <v>10</v>
      </c>
      <c r="R16" s="76">
        <v>45</v>
      </c>
      <c r="S16" s="76">
        <v>45</v>
      </c>
      <c r="T16" s="76">
        <v>45</v>
      </c>
      <c r="U16" s="76">
        <v>45</v>
      </c>
      <c r="V16" s="75"/>
      <c r="W16" s="250">
        <v>0</v>
      </c>
      <c r="X16" s="76"/>
      <c r="Y16" s="76"/>
      <c r="Z16" s="76"/>
      <c r="AA16" s="75"/>
      <c r="AB16" s="250">
        <v>0</v>
      </c>
      <c r="AC16" s="76"/>
      <c r="AD16" s="76"/>
      <c r="AE16" s="76"/>
      <c r="AF16" s="75"/>
      <c r="AG16" s="268"/>
      <c r="AH16" s="75"/>
      <c r="AI16" s="75"/>
      <c r="AJ16" s="75"/>
      <c r="AK16" s="68">
        <v>0</v>
      </c>
      <c r="AL16" s="271">
        <v>0.23499999999999999</v>
      </c>
      <c r="AM16" s="296"/>
      <c r="AN16" s="297"/>
      <c r="AO16" s="297"/>
      <c r="AP16" s="297"/>
      <c r="AQ16" s="298"/>
    </row>
    <row r="17" spans="1:43" s="3" customFormat="1" ht="167.25" customHeight="1" thickBot="1" x14ac:dyDescent="0.25">
      <c r="A17" s="420"/>
      <c r="B17" s="421"/>
      <c r="C17" s="18">
        <v>321</v>
      </c>
      <c r="D17" s="23" t="s">
        <v>135</v>
      </c>
      <c r="E17" s="18">
        <v>549</v>
      </c>
      <c r="F17" s="23" t="s">
        <v>136</v>
      </c>
      <c r="G17" s="18" t="s">
        <v>133</v>
      </c>
      <c r="H17" s="18" t="s">
        <v>121</v>
      </c>
      <c r="I17" s="75">
        <v>100</v>
      </c>
      <c r="J17" s="76">
        <v>100</v>
      </c>
      <c r="K17" s="75">
        <v>100</v>
      </c>
      <c r="L17" s="75">
        <v>100</v>
      </c>
      <c r="M17" s="76">
        <v>100</v>
      </c>
      <c r="N17" s="76">
        <v>100</v>
      </c>
      <c r="O17" s="76">
        <v>100</v>
      </c>
      <c r="P17" s="76">
        <v>100</v>
      </c>
      <c r="Q17" s="75">
        <v>100</v>
      </c>
      <c r="R17" s="76">
        <v>100</v>
      </c>
      <c r="S17" s="76">
        <v>100</v>
      </c>
      <c r="T17" s="76">
        <v>100</v>
      </c>
      <c r="U17" s="76">
        <v>100</v>
      </c>
      <c r="V17" s="75"/>
      <c r="W17" s="249">
        <v>100</v>
      </c>
      <c r="X17" s="76"/>
      <c r="Y17" s="76"/>
      <c r="Z17" s="76"/>
      <c r="AA17" s="75"/>
      <c r="AB17" s="249">
        <v>100</v>
      </c>
      <c r="AC17" s="76"/>
      <c r="AD17" s="76"/>
      <c r="AE17" s="76"/>
      <c r="AF17" s="75"/>
      <c r="AG17" s="269">
        <v>100</v>
      </c>
      <c r="AH17" s="75"/>
      <c r="AI17" s="75"/>
      <c r="AJ17" s="75"/>
      <c r="AK17" s="68">
        <f>AG17/W17</f>
        <v>1</v>
      </c>
      <c r="AL17" s="271">
        <v>0.8</v>
      </c>
      <c r="AM17" s="299" t="s">
        <v>237</v>
      </c>
      <c r="AN17" s="300" t="s">
        <v>216</v>
      </c>
      <c r="AO17" s="300" t="s">
        <v>122</v>
      </c>
      <c r="AP17" s="301" t="s">
        <v>142</v>
      </c>
      <c r="AQ17" s="302" t="s">
        <v>141</v>
      </c>
    </row>
    <row r="18" spans="1:43" s="3" customFormat="1" ht="167.25" customHeight="1" x14ac:dyDescent="0.2">
      <c r="A18" s="70">
        <v>185</v>
      </c>
      <c r="B18" s="71" t="s">
        <v>137</v>
      </c>
      <c r="C18" s="73">
        <v>322</v>
      </c>
      <c r="D18" s="71" t="s">
        <v>138</v>
      </c>
      <c r="E18" s="55">
        <v>341</v>
      </c>
      <c r="F18" s="56" t="s">
        <v>139</v>
      </c>
      <c r="G18" s="55" t="s">
        <v>133</v>
      </c>
      <c r="H18" s="55" t="s">
        <v>130</v>
      </c>
      <c r="I18" s="74">
        <v>100</v>
      </c>
      <c r="J18" s="57">
        <v>15</v>
      </c>
      <c r="K18" s="58">
        <v>15</v>
      </c>
      <c r="L18" s="72">
        <v>14.1</v>
      </c>
      <c r="M18" s="58">
        <v>35</v>
      </c>
      <c r="N18" s="58">
        <v>35</v>
      </c>
      <c r="O18" s="58">
        <v>35</v>
      </c>
      <c r="P18" s="58">
        <v>35</v>
      </c>
      <c r="Q18" s="77">
        <v>35</v>
      </c>
      <c r="R18" s="58">
        <v>65</v>
      </c>
      <c r="S18" s="58">
        <v>65</v>
      </c>
      <c r="T18" s="58">
        <v>65</v>
      </c>
      <c r="U18" s="58">
        <v>65</v>
      </c>
      <c r="V18" s="57"/>
      <c r="W18" s="251">
        <v>85</v>
      </c>
      <c r="X18" s="58"/>
      <c r="Y18" s="58"/>
      <c r="Z18" s="58"/>
      <c r="AA18" s="57"/>
      <c r="AB18" s="251">
        <v>100</v>
      </c>
      <c r="AC18" s="58"/>
      <c r="AD18" s="58"/>
      <c r="AE18" s="58"/>
      <c r="AF18" s="57"/>
      <c r="AG18" s="270">
        <v>68</v>
      </c>
      <c r="AH18" s="77"/>
      <c r="AI18" s="77"/>
      <c r="AJ18" s="77"/>
      <c r="AK18" s="68">
        <f>AG18/W18</f>
        <v>0.8</v>
      </c>
      <c r="AL18" s="271">
        <f>AG18/I18</f>
        <v>0.68</v>
      </c>
      <c r="AM18" s="303" t="s">
        <v>239</v>
      </c>
      <c r="AN18" s="291" t="s">
        <v>217</v>
      </c>
      <c r="AO18" s="291" t="s">
        <v>215</v>
      </c>
      <c r="AP18" s="304" t="s">
        <v>172</v>
      </c>
      <c r="AQ18" s="304" t="s">
        <v>238</v>
      </c>
    </row>
    <row r="19" spans="1:43" ht="90.75" customHeight="1" thickBot="1" x14ac:dyDescent="0.3">
      <c r="A19" s="35"/>
      <c r="B19" s="36"/>
      <c r="C19" s="424" t="s">
        <v>116</v>
      </c>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426"/>
    </row>
  </sheetData>
  <mergeCells count="46">
    <mergeCell ref="C19:AQ19"/>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 ref="A14:A17"/>
    <mergeCell ref="B14:B17"/>
    <mergeCell ref="AG12:AG13"/>
    <mergeCell ref="AH12:AH13"/>
    <mergeCell ref="A11:A13"/>
    <mergeCell ref="B11:B13"/>
    <mergeCell ref="C11:C13"/>
    <mergeCell ref="C15:C16"/>
    <mergeCell ref="D11:D13"/>
    <mergeCell ref="AG11:AJ11"/>
    <mergeCell ref="J12:L12"/>
    <mergeCell ref="M12:Q12"/>
    <mergeCell ref="E11:E13"/>
    <mergeCell ref="D15:D16"/>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M10:AM13"/>
    <mergeCell ref="E10:AJ10"/>
  </mergeCells>
  <phoneticPr fontId="9" type="noConversion"/>
  <dataValidations count="2">
    <dataValidation type="list" allowBlank="1" showInputMessage="1" showErrorMessage="1" sqref="H15:H18" xr:uid="{00000000-0002-0000-0000-000000000000}">
      <formula1>$AS$13:$AS$16</formula1>
    </dataValidation>
    <dataValidation type="list" allowBlank="1" showInputMessage="1" showErrorMessage="1" sqref="H14" xr:uid="{00000000-0002-0000-0000-000001000000}">
      <formula1>$AS$14:$AS$18</formula1>
    </dataValidation>
  </dataValidations>
  <printOptions horizontalCentered="1" verticalCentered="1"/>
  <pageMargins left="0" right="0" top="0.55118110236220474" bottom="0" header="0.31496062992125984" footer="0.31496062992125984"/>
  <pageSetup scale="41" fitToWidth="2"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90"/>
  <sheetViews>
    <sheetView view="pageBreakPreview" topLeftCell="C4" zoomScale="60" zoomScaleNormal="10" workbookViewId="0">
      <pane xSplit="5" ySplit="5" topLeftCell="AD9" activePane="bottomRight" state="frozen"/>
      <selection activeCell="C4" sqref="C4"/>
      <selection pane="topRight" activeCell="H4" sqref="H4"/>
      <selection pane="bottomLeft" activeCell="C9" sqref="C9"/>
      <selection pane="bottomRight" activeCell="AI11" sqref="AI11"/>
    </sheetView>
  </sheetViews>
  <sheetFormatPr baseColWidth="10" defaultRowHeight="15.75" x14ac:dyDescent="0.25"/>
  <cols>
    <col min="1" max="1" width="12.85546875" style="1" customWidth="1"/>
    <col min="2" max="2" width="12.42578125" style="1" customWidth="1"/>
    <col min="3" max="3" width="25.140625" style="1" customWidth="1"/>
    <col min="4" max="4" width="17.85546875" style="7" customWidth="1"/>
    <col min="5" max="5" width="16.140625" style="7" hidden="1" customWidth="1"/>
    <col min="6" max="6" width="14.140625" style="7" hidden="1" customWidth="1"/>
    <col min="7" max="7" width="13.85546875" style="24" customWidth="1"/>
    <col min="8" max="8" width="16.28515625" style="8" customWidth="1"/>
    <col min="9" max="9" width="13.42578125" style="8" customWidth="1"/>
    <col min="10" max="10" width="18.140625" style="8" customWidth="1"/>
    <col min="11" max="11" width="18.28515625" style="8" customWidth="1"/>
    <col min="12" max="14" width="16.85546875" style="8" customWidth="1"/>
    <col min="15" max="15" width="16.85546875" style="8" bestFit="1" customWidth="1"/>
    <col min="16" max="16" width="18.28515625" style="8" customWidth="1"/>
    <col min="17" max="17" width="18.42578125" style="8" customWidth="1"/>
    <col min="18" max="20" width="15.5703125" style="8" customWidth="1"/>
    <col min="21" max="21" width="15.28515625" style="8" customWidth="1"/>
    <col min="22" max="24" width="16.140625" style="8" customWidth="1"/>
    <col min="25" max="25" width="16.28515625" style="8" customWidth="1"/>
    <col min="26" max="26" width="18.28515625" style="8" customWidth="1"/>
    <col min="27" max="30" width="16.28515625" style="8" customWidth="1"/>
    <col min="31" max="31" width="18.28515625" style="8" customWidth="1"/>
    <col min="32" max="32" width="19" style="1" bestFit="1" customWidth="1"/>
    <col min="33" max="33" width="23.28515625" style="1" customWidth="1"/>
    <col min="34" max="35" width="23.28515625" style="19" customWidth="1"/>
    <col min="36" max="36" width="13.42578125" style="1" customWidth="1"/>
    <col min="37" max="37" width="13.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44" width="11.42578125" style="1"/>
    <col min="45" max="45" width="15.5703125" style="1" bestFit="1" customWidth="1"/>
    <col min="46" max="16384" width="11.42578125" style="1"/>
  </cols>
  <sheetData>
    <row r="1" spans="1:44" ht="38.25" customHeight="1" x14ac:dyDescent="0.25">
      <c r="A1" s="518"/>
      <c r="B1" s="519"/>
      <c r="C1" s="519"/>
      <c r="D1" s="519"/>
      <c r="E1" s="519"/>
      <c r="F1" s="530" t="s">
        <v>0</v>
      </c>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2"/>
    </row>
    <row r="2" spans="1:44" ht="30.75" customHeight="1" x14ac:dyDescent="0.25">
      <c r="A2" s="520"/>
      <c r="B2" s="521"/>
      <c r="C2" s="521"/>
      <c r="D2" s="521"/>
      <c r="E2" s="521"/>
      <c r="F2" s="524" t="s">
        <v>118</v>
      </c>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6"/>
    </row>
    <row r="3" spans="1:44" ht="27.75" customHeight="1" x14ac:dyDescent="0.25">
      <c r="A3" s="520"/>
      <c r="B3" s="521"/>
      <c r="C3" s="521"/>
      <c r="D3" s="521"/>
      <c r="E3" s="521"/>
      <c r="F3" s="408" t="s">
        <v>1</v>
      </c>
      <c r="G3" s="408"/>
      <c r="H3" s="408"/>
      <c r="I3" s="408"/>
      <c r="J3" s="408"/>
      <c r="K3" s="408"/>
      <c r="L3" s="408"/>
      <c r="M3" s="408"/>
      <c r="N3" s="408"/>
      <c r="O3" s="524" t="s">
        <v>123</v>
      </c>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6"/>
    </row>
    <row r="4" spans="1:44" ht="26.25" customHeight="1" thickBot="1" x14ac:dyDescent="0.3">
      <c r="A4" s="522"/>
      <c r="B4" s="523"/>
      <c r="C4" s="523"/>
      <c r="D4" s="523"/>
      <c r="E4" s="523"/>
      <c r="F4" s="440" t="s">
        <v>3</v>
      </c>
      <c r="G4" s="440"/>
      <c r="H4" s="440"/>
      <c r="I4" s="440"/>
      <c r="J4" s="440"/>
      <c r="K4" s="440"/>
      <c r="L4" s="440"/>
      <c r="M4" s="440"/>
      <c r="N4" s="440"/>
      <c r="O4" s="527" t="s">
        <v>124</v>
      </c>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9"/>
    </row>
    <row r="5" spans="1:44" ht="14.25" customHeight="1" thickBot="1" x14ac:dyDescent="0.3">
      <c r="AI5" s="25"/>
    </row>
    <row r="6" spans="1:44" s="37" customFormat="1" ht="53.25" customHeight="1" x14ac:dyDescent="0.25">
      <c r="A6" s="433" t="s">
        <v>68</v>
      </c>
      <c r="B6" s="418" t="s">
        <v>78</v>
      </c>
      <c r="C6" s="418"/>
      <c r="D6" s="418"/>
      <c r="E6" s="418" t="s">
        <v>82</v>
      </c>
      <c r="F6" s="418" t="s">
        <v>83</v>
      </c>
      <c r="G6" s="418" t="s">
        <v>84</v>
      </c>
      <c r="H6" s="418" t="s">
        <v>85</v>
      </c>
      <c r="I6" s="478" t="s">
        <v>86</v>
      </c>
      <c r="J6" s="479"/>
      <c r="K6" s="479"/>
      <c r="L6" s="479"/>
      <c r="M6" s="479"/>
      <c r="N6" s="479"/>
      <c r="O6" s="479"/>
      <c r="P6" s="479"/>
      <c r="Q6" s="479"/>
      <c r="R6" s="479"/>
      <c r="S6" s="479"/>
      <c r="T6" s="479"/>
      <c r="U6" s="479"/>
      <c r="V6" s="479"/>
      <c r="W6" s="479"/>
      <c r="X6" s="479"/>
      <c r="Y6" s="479"/>
      <c r="Z6" s="479"/>
      <c r="AA6" s="479"/>
      <c r="AB6" s="479"/>
      <c r="AC6" s="479"/>
      <c r="AD6" s="479"/>
      <c r="AE6" s="480"/>
      <c r="AF6" s="418" t="s">
        <v>87</v>
      </c>
      <c r="AG6" s="418"/>
      <c r="AH6" s="418"/>
      <c r="AI6" s="418"/>
      <c r="AJ6" s="418" t="s">
        <v>89</v>
      </c>
      <c r="AK6" s="418" t="s">
        <v>90</v>
      </c>
      <c r="AL6" s="418" t="s">
        <v>91</v>
      </c>
      <c r="AM6" s="418" t="s">
        <v>92</v>
      </c>
      <c r="AN6" s="418" t="s">
        <v>93</v>
      </c>
      <c r="AO6" s="418" t="s">
        <v>94</v>
      </c>
      <c r="AP6" s="534" t="s">
        <v>95</v>
      </c>
    </row>
    <row r="7" spans="1:44" s="37" customFormat="1" ht="53.25" customHeight="1" x14ac:dyDescent="0.25">
      <c r="A7" s="422"/>
      <c r="B7" s="410"/>
      <c r="C7" s="410"/>
      <c r="D7" s="410"/>
      <c r="E7" s="410"/>
      <c r="F7" s="410"/>
      <c r="G7" s="410"/>
      <c r="H7" s="410"/>
      <c r="I7" s="419">
        <v>2012</v>
      </c>
      <c r="J7" s="419"/>
      <c r="K7" s="419"/>
      <c r="L7" s="419">
        <v>2013</v>
      </c>
      <c r="M7" s="419"/>
      <c r="N7" s="419"/>
      <c r="O7" s="419"/>
      <c r="P7" s="419"/>
      <c r="Q7" s="419">
        <v>2014</v>
      </c>
      <c r="R7" s="419"/>
      <c r="S7" s="419"/>
      <c r="T7" s="419"/>
      <c r="U7" s="419"/>
      <c r="V7" s="443">
        <v>2015</v>
      </c>
      <c r="W7" s="444"/>
      <c r="X7" s="444"/>
      <c r="Y7" s="444"/>
      <c r="Z7" s="445"/>
      <c r="AA7" s="443">
        <v>2016</v>
      </c>
      <c r="AB7" s="444"/>
      <c r="AC7" s="444"/>
      <c r="AD7" s="444"/>
      <c r="AE7" s="445"/>
      <c r="AF7" s="419" t="s">
        <v>88</v>
      </c>
      <c r="AG7" s="419"/>
      <c r="AH7" s="419"/>
      <c r="AI7" s="419"/>
      <c r="AJ7" s="410"/>
      <c r="AK7" s="410"/>
      <c r="AL7" s="410"/>
      <c r="AM7" s="410"/>
      <c r="AN7" s="410"/>
      <c r="AO7" s="410"/>
      <c r="AP7" s="535"/>
    </row>
    <row r="8" spans="1:44" s="37" customFormat="1" ht="55.5" customHeight="1" thickBot="1" x14ac:dyDescent="0.3">
      <c r="A8" s="533"/>
      <c r="B8" s="54" t="s">
        <v>79</v>
      </c>
      <c r="C8" s="53" t="s">
        <v>80</v>
      </c>
      <c r="D8" s="67" t="s">
        <v>81</v>
      </c>
      <c r="E8" s="481"/>
      <c r="F8" s="481"/>
      <c r="G8" s="481"/>
      <c r="H8" s="537"/>
      <c r="I8" s="53" t="s">
        <v>7</v>
      </c>
      <c r="J8" s="53" t="s">
        <v>8</v>
      </c>
      <c r="K8" s="53" t="s">
        <v>31</v>
      </c>
      <c r="L8" s="53" t="s">
        <v>5</v>
      </c>
      <c r="M8" s="53" t="s">
        <v>6</v>
      </c>
      <c r="N8" s="53" t="s">
        <v>7</v>
      </c>
      <c r="O8" s="53" t="s">
        <v>8</v>
      </c>
      <c r="P8" s="53" t="s">
        <v>31</v>
      </c>
      <c r="Q8" s="53" t="s">
        <v>5</v>
      </c>
      <c r="R8" s="53" t="s">
        <v>6</v>
      </c>
      <c r="S8" s="53" t="s">
        <v>7</v>
      </c>
      <c r="T8" s="53" t="s">
        <v>8</v>
      </c>
      <c r="U8" s="53" t="s">
        <v>31</v>
      </c>
      <c r="V8" s="53" t="s">
        <v>5</v>
      </c>
      <c r="W8" s="53" t="s">
        <v>6</v>
      </c>
      <c r="X8" s="53" t="s">
        <v>7</v>
      </c>
      <c r="Y8" s="53" t="s">
        <v>8</v>
      </c>
      <c r="Z8" s="54" t="s">
        <v>31</v>
      </c>
      <c r="AA8" s="54" t="s">
        <v>5</v>
      </c>
      <c r="AB8" s="54" t="s">
        <v>6</v>
      </c>
      <c r="AC8" s="54" t="s">
        <v>7</v>
      </c>
      <c r="AD8" s="54" t="s">
        <v>8</v>
      </c>
      <c r="AE8" s="53" t="s">
        <v>31</v>
      </c>
      <c r="AF8" s="53" t="s">
        <v>5</v>
      </c>
      <c r="AG8" s="53" t="s">
        <v>6</v>
      </c>
      <c r="AH8" s="53" t="s">
        <v>7</v>
      </c>
      <c r="AI8" s="53" t="s">
        <v>8</v>
      </c>
      <c r="AJ8" s="481"/>
      <c r="AK8" s="481"/>
      <c r="AL8" s="481"/>
      <c r="AM8" s="481"/>
      <c r="AN8" s="481"/>
      <c r="AO8" s="481"/>
      <c r="AP8" s="536"/>
    </row>
    <row r="9" spans="1:44" s="5" customFormat="1" ht="61.5" customHeight="1" x14ac:dyDescent="0.25">
      <c r="A9" s="510" t="s">
        <v>144</v>
      </c>
      <c r="B9" s="482">
        <v>1</v>
      </c>
      <c r="C9" s="483" t="s">
        <v>173</v>
      </c>
      <c r="D9" s="448" t="s">
        <v>130</v>
      </c>
      <c r="E9" s="583" t="s">
        <v>143</v>
      </c>
      <c r="F9" s="583">
        <v>184</v>
      </c>
      <c r="G9" s="48" t="s">
        <v>9</v>
      </c>
      <c r="H9" s="52">
        <v>100</v>
      </c>
      <c r="I9" s="89">
        <v>10</v>
      </c>
      <c r="J9" s="89">
        <v>10</v>
      </c>
      <c r="K9" s="89">
        <v>10</v>
      </c>
      <c r="L9" s="52">
        <v>30</v>
      </c>
      <c r="M9" s="52">
        <v>30</v>
      </c>
      <c r="N9" s="52">
        <v>30</v>
      </c>
      <c r="O9" s="52">
        <v>30</v>
      </c>
      <c r="P9" s="115">
        <v>30</v>
      </c>
      <c r="Q9" s="52">
        <v>60</v>
      </c>
      <c r="R9" s="52">
        <v>60</v>
      </c>
      <c r="S9" s="52">
        <v>60</v>
      </c>
      <c r="T9" s="52">
        <v>60</v>
      </c>
      <c r="U9" s="52">
        <v>60</v>
      </c>
      <c r="V9" s="30">
        <v>90</v>
      </c>
      <c r="W9" s="52"/>
      <c r="X9" s="52"/>
      <c r="Y9" s="52"/>
      <c r="Z9" s="52"/>
      <c r="AA9" s="52">
        <v>100</v>
      </c>
      <c r="AB9" s="52"/>
      <c r="AC9" s="52"/>
      <c r="AD9" s="52"/>
      <c r="AE9" s="52"/>
      <c r="AF9" s="272">
        <v>66</v>
      </c>
      <c r="AG9" s="174"/>
      <c r="AH9" s="174"/>
      <c r="AI9" s="174"/>
      <c r="AJ9" s="395">
        <f>AF9/V9</f>
        <v>0.73333333333333328</v>
      </c>
      <c r="AK9" s="396"/>
      <c r="AL9" s="484" t="s">
        <v>240</v>
      </c>
      <c r="AM9" s="500" t="s">
        <v>217</v>
      </c>
      <c r="AN9" s="503" t="s">
        <v>215</v>
      </c>
      <c r="AO9" s="506" t="s">
        <v>241</v>
      </c>
      <c r="AP9" s="497" t="s">
        <v>242</v>
      </c>
    </row>
    <row r="10" spans="1:44" s="5" customFormat="1" ht="61.5" customHeight="1" x14ac:dyDescent="0.25">
      <c r="A10" s="511"/>
      <c r="B10" s="450"/>
      <c r="C10" s="453"/>
      <c r="D10" s="448"/>
      <c r="E10" s="584"/>
      <c r="F10" s="584"/>
      <c r="G10" s="45" t="s">
        <v>10</v>
      </c>
      <c r="H10" s="116">
        <f>K10+P10+U10+V10+AA10</f>
        <v>568066700</v>
      </c>
      <c r="I10" s="117">
        <v>60000000</v>
      </c>
      <c r="J10" s="117">
        <v>60000000</v>
      </c>
      <c r="K10" s="117">
        <v>60000000</v>
      </c>
      <c r="L10" s="116">
        <v>225070000</v>
      </c>
      <c r="M10" s="116">
        <v>225070000</v>
      </c>
      <c r="N10" s="116">
        <v>225070000</v>
      </c>
      <c r="O10" s="116">
        <v>225070000</v>
      </c>
      <c r="P10" s="116">
        <v>225070000</v>
      </c>
      <c r="Q10" s="116">
        <v>187070000</v>
      </c>
      <c r="R10" s="116">
        <v>187070000</v>
      </c>
      <c r="S10" s="116">
        <v>190130000</v>
      </c>
      <c r="T10" s="116">
        <v>55130000</v>
      </c>
      <c r="U10" s="116">
        <v>55130000</v>
      </c>
      <c r="V10" s="252">
        <v>167866700</v>
      </c>
      <c r="W10" s="116"/>
      <c r="X10" s="116"/>
      <c r="Y10" s="116"/>
      <c r="Z10" s="116"/>
      <c r="AA10" s="252">
        <v>60000000</v>
      </c>
      <c r="AB10" s="116"/>
      <c r="AC10" s="116"/>
      <c r="AD10" s="116"/>
      <c r="AE10" s="116"/>
      <c r="AF10" s="288">
        <v>67866700</v>
      </c>
      <c r="AG10" s="175"/>
      <c r="AH10" s="94"/>
      <c r="AI10" s="176"/>
      <c r="AJ10" s="397">
        <f>AF10/V10</f>
        <v>0.40428923663835653</v>
      </c>
      <c r="AK10" s="398">
        <f>(K10+P10+U10+AF10)/H10</f>
        <v>0.71834293402517702</v>
      </c>
      <c r="AL10" s="485"/>
      <c r="AM10" s="501"/>
      <c r="AN10" s="504"/>
      <c r="AO10" s="507"/>
      <c r="AP10" s="498"/>
    </row>
    <row r="11" spans="1:44" s="5" customFormat="1" ht="46.5" customHeight="1" x14ac:dyDescent="0.25">
      <c r="A11" s="511"/>
      <c r="B11" s="450"/>
      <c r="C11" s="453"/>
      <c r="D11" s="448"/>
      <c r="E11" s="584"/>
      <c r="F11" s="584"/>
      <c r="G11" s="45" t="s">
        <v>11</v>
      </c>
      <c r="H11" s="121"/>
      <c r="I11" s="162"/>
      <c r="J11" s="162"/>
      <c r="K11" s="162"/>
      <c r="L11" s="121"/>
      <c r="M11" s="121"/>
      <c r="N11" s="121"/>
      <c r="O11" s="121"/>
      <c r="P11" s="120"/>
      <c r="Q11" s="121"/>
      <c r="R11" s="121"/>
      <c r="S11" s="121"/>
      <c r="T11" s="121"/>
      <c r="U11" s="121"/>
      <c r="V11" s="121"/>
      <c r="W11" s="121"/>
      <c r="X11" s="121"/>
      <c r="Y11" s="121"/>
      <c r="Z11" s="121"/>
      <c r="AA11" s="121"/>
      <c r="AB11" s="121"/>
      <c r="AC11" s="121"/>
      <c r="AD11" s="121"/>
      <c r="AE11" s="121"/>
      <c r="AF11" s="273"/>
      <c r="AG11" s="177"/>
      <c r="AH11" s="178"/>
      <c r="AI11" s="179"/>
      <c r="AJ11" s="399"/>
      <c r="AK11" s="400"/>
      <c r="AL11" s="485"/>
      <c r="AM11" s="501"/>
      <c r="AN11" s="504"/>
      <c r="AO11" s="507"/>
      <c r="AP11" s="498"/>
    </row>
    <row r="12" spans="1:44" s="5" customFormat="1" ht="52.5" customHeight="1" x14ac:dyDescent="0.2">
      <c r="A12" s="511"/>
      <c r="B12" s="450"/>
      <c r="C12" s="453"/>
      <c r="D12" s="448"/>
      <c r="E12" s="584"/>
      <c r="F12" s="584"/>
      <c r="G12" s="45" t="s">
        <v>12</v>
      </c>
      <c r="H12" s="121"/>
      <c r="I12" s="162"/>
      <c r="J12" s="162"/>
      <c r="K12" s="162"/>
      <c r="L12" s="121"/>
      <c r="M12" s="121"/>
      <c r="N12" s="121"/>
      <c r="O12" s="121"/>
      <c r="P12" s="121"/>
      <c r="Q12" s="121">
        <v>58304333</v>
      </c>
      <c r="R12" s="121">
        <v>58304333</v>
      </c>
      <c r="S12" s="121">
        <v>58304333</v>
      </c>
      <c r="T12" s="121">
        <v>58304333</v>
      </c>
      <c r="U12" s="121">
        <v>58304333</v>
      </c>
      <c r="V12" s="253">
        <v>18880000</v>
      </c>
      <c r="W12" s="121"/>
      <c r="X12" s="121"/>
      <c r="Y12" s="121"/>
      <c r="Z12" s="121"/>
      <c r="AA12" s="121"/>
      <c r="AB12" s="121"/>
      <c r="AC12" s="121"/>
      <c r="AD12" s="121"/>
      <c r="AE12" s="121"/>
      <c r="AF12" s="274">
        <v>3880000</v>
      </c>
      <c r="AG12" s="177"/>
      <c r="AH12" s="178"/>
      <c r="AI12" s="180"/>
      <c r="AJ12" s="401"/>
      <c r="AK12" s="400"/>
      <c r="AL12" s="485"/>
      <c r="AM12" s="501"/>
      <c r="AN12" s="504"/>
      <c r="AO12" s="507"/>
      <c r="AP12" s="498"/>
      <c r="AR12" s="3"/>
    </row>
    <row r="13" spans="1:44" s="5" customFormat="1" ht="61.5" customHeight="1" x14ac:dyDescent="0.2">
      <c r="A13" s="511"/>
      <c r="B13" s="450"/>
      <c r="C13" s="453"/>
      <c r="D13" s="448"/>
      <c r="E13" s="584"/>
      <c r="F13" s="584"/>
      <c r="G13" s="45" t="s">
        <v>13</v>
      </c>
      <c r="H13" s="31">
        <f t="shared" ref="H13:L14" si="0">+H9+H11</f>
        <v>100</v>
      </c>
      <c r="I13" s="87">
        <f t="shared" si="0"/>
        <v>10</v>
      </c>
      <c r="J13" s="87">
        <f t="shared" si="0"/>
        <v>10</v>
      </c>
      <c r="K13" s="87">
        <f t="shared" si="0"/>
        <v>10</v>
      </c>
      <c r="L13" s="31">
        <f t="shared" si="0"/>
        <v>30</v>
      </c>
      <c r="M13" s="31">
        <f t="shared" ref="M13:O13" si="1">+M9+M11</f>
        <v>30</v>
      </c>
      <c r="N13" s="31">
        <f t="shared" si="1"/>
        <v>30</v>
      </c>
      <c r="O13" s="31">
        <f t="shared" si="1"/>
        <v>30</v>
      </c>
      <c r="P13" s="31">
        <f t="shared" ref="P13" si="2">+P9+P11</f>
        <v>30</v>
      </c>
      <c r="Q13" s="31">
        <f t="shared" ref="Q13:Q14" si="3">+Q9+Q11</f>
        <v>60</v>
      </c>
      <c r="R13" s="31">
        <v>60</v>
      </c>
      <c r="S13" s="31">
        <v>60</v>
      </c>
      <c r="T13" s="31">
        <v>60</v>
      </c>
      <c r="U13" s="31">
        <v>60</v>
      </c>
      <c r="V13" s="31">
        <f t="shared" ref="V13:V14" si="4">+V9+V11</f>
        <v>90</v>
      </c>
      <c r="W13" s="31"/>
      <c r="X13" s="31"/>
      <c r="Y13" s="31"/>
      <c r="Z13" s="31"/>
      <c r="AA13" s="31">
        <f t="shared" ref="AA13:AA14" si="5">+AA9+AA11</f>
        <v>100</v>
      </c>
      <c r="AB13" s="31"/>
      <c r="AC13" s="31"/>
      <c r="AD13" s="31"/>
      <c r="AE13" s="31"/>
      <c r="AF13" s="275">
        <f>+AF9+AF11</f>
        <v>66</v>
      </c>
      <c r="AG13" s="177"/>
      <c r="AH13" s="177"/>
      <c r="AI13" s="376"/>
      <c r="AJ13" s="397"/>
      <c r="AK13" s="402"/>
      <c r="AL13" s="485"/>
      <c r="AM13" s="501"/>
      <c r="AN13" s="504"/>
      <c r="AO13" s="507"/>
      <c r="AP13" s="498"/>
      <c r="AR13" s="3"/>
    </row>
    <row r="14" spans="1:44" s="5" customFormat="1" ht="61.5" customHeight="1" thickBot="1" x14ac:dyDescent="0.25">
      <c r="A14" s="511"/>
      <c r="B14" s="451"/>
      <c r="C14" s="454"/>
      <c r="D14" s="448"/>
      <c r="E14" s="584"/>
      <c r="F14" s="584"/>
      <c r="G14" s="46" t="s">
        <v>14</v>
      </c>
      <c r="H14" s="116">
        <f>+H10</f>
        <v>568066700</v>
      </c>
      <c r="I14" s="117">
        <f t="shared" si="0"/>
        <v>60000000</v>
      </c>
      <c r="J14" s="117">
        <f t="shared" si="0"/>
        <v>60000000</v>
      </c>
      <c r="K14" s="117">
        <f t="shared" si="0"/>
        <v>60000000</v>
      </c>
      <c r="L14" s="116">
        <f t="shared" si="0"/>
        <v>225070000</v>
      </c>
      <c r="M14" s="116">
        <f t="shared" ref="M14:O14" si="6">+M10+M12</f>
        <v>225070000</v>
      </c>
      <c r="N14" s="116">
        <f t="shared" si="6"/>
        <v>225070000</v>
      </c>
      <c r="O14" s="116">
        <f t="shared" si="6"/>
        <v>225070000</v>
      </c>
      <c r="P14" s="116">
        <f t="shared" ref="P14" si="7">+P10+P12</f>
        <v>225070000</v>
      </c>
      <c r="Q14" s="116">
        <f t="shared" si="3"/>
        <v>245374333</v>
      </c>
      <c r="R14" s="116">
        <v>245374333</v>
      </c>
      <c r="S14" s="116">
        <v>248434333</v>
      </c>
      <c r="T14" s="116">
        <v>113434333</v>
      </c>
      <c r="U14" s="116">
        <v>113434333</v>
      </c>
      <c r="V14" s="254">
        <f t="shared" si="4"/>
        <v>186746700</v>
      </c>
      <c r="W14" s="116"/>
      <c r="X14" s="116"/>
      <c r="Y14" s="116"/>
      <c r="Z14" s="116"/>
      <c r="AA14" s="252">
        <f t="shared" si="5"/>
        <v>60000000</v>
      </c>
      <c r="AB14" s="116"/>
      <c r="AC14" s="116"/>
      <c r="AD14" s="116"/>
      <c r="AE14" s="116"/>
      <c r="AF14" s="276">
        <f>+AF10+AF12</f>
        <v>71746700</v>
      </c>
      <c r="AG14" s="181"/>
      <c r="AH14" s="181"/>
      <c r="AI14" s="377"/>
      <c r="AJ14" s="397"/>
      <c r="AK14" s="398"/>
      <c r="AL14" s="486"/>
      <c r="AM14" s="502"/>
      <c r="AN14" s="505"/>
      <c r="AO14" s="508"/>
      <c r="AP14" s="499"/>
      <c r="AR14" s="3"/>
    </row>
    <row r="15" spans="1:44" s="5" customFormat="1" ht="45" customHeight="1" x14ac:dyDescent="0.25">
      <c r="A15" s="511"/>
      <c r="B15" s="449">
        <v>2</v>
      </c>
      <c r="C15" s="452" t="s">
        <v>174</v>
      </c>
      <c r="D15" s="448" t="s">
        <v>130</v>
      </c>
      <c r="E15" s="584"/>
      <c r="F15" s="584"/>
      <c r="G15" s="48" t="s">
        <v>9</v>
      </c>
      <c r="H15" s="30">
        <v>100</v>
      </c>
      <c r="I15" s="90">
        <v>10</v>
      </c>
      <c r="J15" s="90">
        <v>10</v>
      </c>
      <c r="K15" s="90">
        <v>10</v>
      </c>
      <c r="L15" s="30">
        <v>30</v>
      </c>
      <c r="M15" s="30">
        <v>30</v>
      </c>
      <c r="N15" s="30">
        <v>30</v>
      </c>
      <c r="O15" s="30">
        <v>30</v>
      </c>
      <c r="P15" s="30">
        <v>30</v>
      </c>
      <c r="Q15" s="30">
        <v>60</v>
      </c>
      <c r="R15" s="30">
        <v>60</v>
      </c>
      <c r="S15" s="30">
        <v>60</v>
      </c>
      <c r="T15" s="30">
        <v>60</v>
      </c>
      <c r="U15" s="30">
        <v>57</v>
      </c>
      <c r="V15" s="26">
        <v>90</v>
      </c>
      <c r="W15" s="30"/>
      <c r="X15" s="30"/>
      <c r="Y15" s="30"/>
      <c r="Z15" s="30"/>
      <c r="AA15" s="30">
        <v>100</v>
      </c>
      <c r="AB15" s="30"/>
      <c r="AC15" s="30"/>
      <c r="AD15" s="30"/>
      <c r="AE15" s="30"/>
      <c r="AF15" s="272">
        <v>64</v>
      </c>
      <c r="AG15" s="182"/>
      <c r="AH15" s="183"/>
      <c r="AI15" s="174"/>
      <c r="AJ15" s="397">
        <f>AF15/V15</f>
        <v>0.71111111111111114</v>
      </c>
      <c r="AK15" s="398">
        <f>+(K15+P15+AI15)/H15</f>
        <v>0.4</v>
      </c>
      <c r="AL15" s="509" t="s">
        <v>243</v>
      </c>
      <c r="AM15" s="446" t="s">
        <v>122</v>
      </c>
      <c r="AN15" s="446" t="s">
        <v>122</v>
      </c>
      <c r="AO15" s="465" t="s">
        <v>244</v>
      </c>
      <c r="AP15" s="468" t="s">
        <v>150</v>
      </c>
    </row>
    <row r="16" spans="1:44" s="5" customFormat="1" ht="36" customHeight="1" x14ac:dyDescent="0.25">
      <c r="A16" s="511"/>
      <c r="B16" s="450"/>
      <c r="C16" s="453"/>
      <c r="D16" s="448"/>
      <c r="E16" s="584"/>
      <c r="F16" s="584"/>
      <c r="G16" s="45" t="s">
        <v>10</v>
      </c>
      <c r="H16" s="116">
        <f>K16+P16+U16+V16+AA16</f>
        <v>958164666</v>
      </c>
      <c r="I16" s="117">
        <v>54928333</v>
      </c>
      <c r="J16" s="117">
        <v>54928333</v>
      </c>
      <c r="K16" s="117">
        <v>54928333</v>
      </c>
      <c r="L16" s="116">
        <v>267580000</v>
      </c>
      <c r="M16" s="116">
        <v>267580000</v>
      </c>
      <c r="N16" s="116">
        <v>267580000</v>
      </c>
      <c r="O16" s="116">
        <v>267580000</v>
      </c>
      <c r="P16" s="116">
        <v>267580000</v>
      </c>
      <c r="Q16" s="116">
        <v>291310000</v>
      </c>
      <c r="R16" s="116">
        <v>312715000</v>
      </c>
      <c r="S16" s="116">
        <v>281850000</v>
      </c>
      <c r="T16" s="116">
        <v>285214333</v>
      </c>
      <c r="U16" s="116">
        <v>285214333</v>
      </c>
      <c r="V16" s="252">
        <v>310442000</v>
      </c>
      <c r="W16" s="116"/>
      <c r="X16" s="116"/>
      <c r="Y16" s="116"/>
      <c r="Z16" s="116"/>
      <c r="AA16" s="252">
        <v>40000000</v>
      </c>
      <c r="AB16" s="116"/>
      <c r="AC16" s="116"/>
      <c r="AD16" s="116"/>
      <c r="AE16" s="116"/>
      <c r="AF16" s="274">
        <v>307897900</v>
      </c>
      <c r="AG16" s="185"/>
      <c r="AH16" s="94"/>
      <c r="AI16" s="176"/>
      <c r="AJ16" s="397">
        <f>AF16/V16</f>
        <v>0.99180491041804908</v>
      </c>
      <c r="AK16" s="398">
        <f>(K16+P16+U16+AF16)/H16</f>
        <v>0.9555983417990076</v>
      </c>
      <c r="AL16" s="463"/>
      <c r="AM16" s="447"/>
      <c r="AN16" s="447"/>
      <c r="AO16" s="466"/>
      <c r="AP16" s="469"/>
    </row>
    <row r="17" spans="1:42" s="5" customFormat="1" ht="40.5" customHeight="1" x14ac:dyDescent="0.25">
      <c r="A17" s="511"/>
      <c r="B17" s="450"/>
      <c r="C17" s="453"/>
      <c r="D17" s="448"/>
      <c r="E17" s="584"/>
      <c r="F17" s="584"/>
      <c r="G17" s="45" t="s">
        <v>11</v>
      </c>
      <c r="H17" s="121"/>
      <c r="I17" s="162"/>
      <c r="J17" s="162"/>
      <c r="K17" s="162"/>
      <c r="L17" s="121"/>
      <c r="M17" s="121"/>
      <c r="N17" s="121"/>
      <c r="O17" s="121"/>
      <c r="P17" s="121"/>
      <c r="Q17" s="121"/>
      <c r="R17" s="121"/>
      <c r="S17" s="121"/>
      <c r="T17" s="121"/>
      <c r="U17" s="121"/>
      <c r="V17" s="121"/>
      <c r="W17" s="121"/>
      <c r="X17" s="121"/>
      <c r="Y17" s="121"/>
      <c r="Z17" s="121"/>
      <c r="AA17" s="121"/>
      <c r="AB17" s="121"/>
      <c r="AC17" s="121"/>
      <c r="AD17" s="121"/>
      <c r="AE17" s="121"/>
      <c r="AF17" s="273"/>
      <c r="AG17" s="186"/>
      <c r="AH17" s="187"/>
      <c r="AI17" s="188"/>
      <c r="AJ17" s="399"/>
      <c r="AK17" s="403"/>
      <c r="AL17" s="463"/>
      <c r="AM17" s="447"/>
      <c r="AN17" s="447"/>
      <c r="AO17" s="466"/>
      <c r="AP17" s="469"/>
    </row>
    <row r="18" spans="1:42" s="5" customFormat="1" ht="33" customHeight="1" x14ac:dyDescent="0.25">
      <c r="A18" s="511"/>
      <c r="B18" s="450"/>
      <c r="C18" s="453"/>
      <c r="D18" s="448"/>
      <c r="E18" s="584"/>
      <c r="F18" s="584"/>
      <c r="G18" s="45" t="s">
        <v>12</v>
      </c>
      <c r="H18" s="164"/>
      <c r="I18" s="162"/>
      <c r="J18" s="162"/>
      <c r="K18" s="162"/>
      <c r="L18" s="165">
        <v>353333</v>
      </c>
      <c r="M18" s="165">
        <v>353333</v>
      </c>
      <c r="N18" s="165">
        <v>353333</v>
      </c>
      <c r="O18" s="165">
        <v>353333</v>
      </c>
      <c r="P18" s="165">
        <v>353333</v>
      </c>
      <c r="Q18" s="164">
        <v>35313334</v>
      </c>
      <c r="R18" s="164">
        <v>35313334</v>
      </c>
      <c r="S18" s="164">
        <v>35313334</v>
      </c>
      <c r="T18" s="164">
        <v>35313334</v>
      </c>
      <c r="U18" s="164">
        <v>35313334</v>
      </c>
      <c r="V18" s="255">
        <v>7743334</v>
      </c>
      <c r="W18" s="164"/>
      <c r="X18" s="164"/>
      <c r="Y18" s="164"/>
      <c r="Z18" s="164"/>
      <c r="AA18" s="164"/>
      <c r="AB18" s="164"/>
      <c r="AC18" s="164"/>
      <c r="AD18" s="164"/>
      <c r="AE18" s="164"/>
      <c r="AF18" s="274">
        <v>7743334</v>
      </c>
      <c r="AG18" s="189"/>
      <c r="AH18" s="189"/>
      <c r="AI18" s="378"/>
      <c r="AJ18" s="401"/>
      <c r="AK18" s="403"/>
      <c r="AL18" s="463"/>
      <c r="AM18" s="447"/>
      <c r="AN18" s="447"/>
      <c r="AO18" s="466"/>
      <c r="AP18" s="469"/>
    </row>
    <row r="19" spans="1:42" s="5" customFormat="1" ht="36" customHeight="1" x14ac:dyDescent="0.25">
      <c r="A19" s="511"/>
      <c r="B19" s="450"/>
      <c r="C19" s="453"/>
      <c r="D19" s="448"/>
      <c r="E19" s="584"/>
      <c r="F19" s="584"/>
      <c r="G19" s="45" t="s">
        <v>13</v>
      </c>
      <c r="H19" s="31">
        <f t="shared" ref="H19:L20" si="8">+H15+H17</f>
        <v>100</v>
      </c>
      <c r="I19" s="87">
        <f t="shared" si="8"/>
        <v>10</v>
      </c>
      <c r="J19" s="87">
        <f t="shared" si="8"/>
        <v>10</v>
      </c>
      <c r="K19" s="87">
        <f t="shared" si="8"/>
        <v>10</v>
      </c>
      <c r="L19" s="31">
        <f t="shared" si="8"/>
        <v>30</v>
      </c>
      <c r="M19" s="31">
        <f t="shared" ref="M19:O19" si="9">+M15+M17</f>
        <v>30</v>
      </c>
      <c r="N19" s="31">
        <f t="shared" si="9"/>
        <v>30</v>
      </c>
      <c r="O19" s="31">
        <f t="shared" si="9"/>
        <v>30</v>
      </c>
      <c r="P19" s="31">
        <f t="shared" ref="P19" si="10">+P15+P17</f>
        <v>30</v>
      </c>
      <c r="Q19" s="31">
        <f t="shared" ref="Q19:Q20" si="11">+Q15+Q17</f>
        <v>60</v>
      </c>
      <c r="R19" s="31">
        <v>60</v>
      </c>
      <c r="S19" s="31">
        <v>60</v>
      </c>
      <c r="T19" s="31">
        <v>60</v>
      </c>
      <c r="U19" s="31">
        <v>57</v>
      </c>
      <c r="V19" s="31">
        <f t="shared" ref="V19:V20" si="12">+V15+V17</f>
        <v>90</v>
      </c>
      <c r="W19" s="31"/>
      <c r="X19" s="31"/>
      <c r="Y19" s="31"/>
      <c r="Z19" s="31"/>
      <c r="AA19" s="31">
        <f t="shared" ref="AA19:AA20" si="13">+AA15+AA17</f>
        <v>100</v>
      </c>
      <c r="AB19" s="31"/>
      <c r="AC19" s="31"/>
      <c r="AD19" s="31"/>
      <c r="AE19" s="31"/>
      <c r="AF19" s="275">
        <f>+AF15+AF17</f>
        <v>64</v>
      </c>
      <c r="AG19" s="184"/>
      <c r="AH19" s="184"/>
      <c r="AI19" s="379"/>
      <c r="AJ19" s="397"/>
      <c r="AK19" s="398"/>
      <c r="AL19" s="463"/>
      <c r="AM19" s="447"/>
      <c r="AN19" s="447"/>
      <c r="AO19" s="466"/>
      <c r="AP19" s="469"/>
    </row>
    <row r="20" spans="1:42" s="5" customFormat="1" ht="49.5" customHeight="1" thickBot="1" x14ac:dyDescent="0.3">
      <c r="A20" s="511"/>
      <c r="B20" s="451"/>
      <c r="C20" s="454"/>
      <c r="D20" s="448"/>
      <c r="E20" s="584"/>
      <c r="F20" s="584"/>
      <c r="G20" s="46" t="s">
        <v>14</v>
      </c>
      <c r="H20" s="116">
        <f t="shared" si="8"/>
        <v>958164666</v>
      </c>
      <c r="I20" s="117">
        <f t="shared" si="8"/>
        <v>54928333</v>
      </c>
      <c r="J20" s="117">
        <f t="shared" si="8"/>
        <v>54928333</v>
      </c>
      <c r="K20" s="117">
        <f t="shared" si="8"/>
        <v>54928333</v>
      </c>
      <c r="L20" s="116">
        <f t="shared" si="8"/>
        <v>267933333</v>
      </c>
      <c r="M20" s="116">
        <f t="shared" ref="M20:P20" si="14">+M16+M18</f>
        <v>267933333</v>
      </c>
      <c r="N20" s="116">
        <f t="shared" si="14"/>
        <v>267933333</v>
      </c>
      <c r="O20" s="116">
        <f t="shared" si="14"/>
        <v>267933333</v>
      </c>
      <c r="P20" s="116">
        <f t="shared" si="14"/>
        <v>267933333</v>
      </c>
      <c r="Q20" s="116">
        <f t="shared" si="11"/>
        <v>326623334</v>
      </c>
      <c r="R20" s="116">
        <v>348028334</v>
      </c>
      <c r="S20" s="116">
        <v>317163334</v>
      </c>
      <c r="T20" s="116">
        <v>320527667</v>
      </c>
      <c r="U20" s="123">
        <v>320527667</v>
      </c>
      <c r="V20" s="252">
        <f t="shared" si="12"/>
        <v>318185334</v>
      </c>
      <c r="W20" s="116"/>
      <c r="X20" s="116"/>
      <c r="Y20" s="116"/>
      <c r="Z20" s="123"/>
      <c r="AA20" s="252">
        <f t="shared" si="13"/>
        <v>40000000</v>
      </c>
      <c r="AB20" s="116"/>
      <c r="AC20" s="116"/>
      <c r="AD20" s="116"/>
      <c r="AE20" s="123"/>
      <c r="AF20" s="276">
        <f>+AF16+AF18</f>
        <v>315641234</v>
      </c>
      <c r="AG20" s="190"/>
      <c r="AH20" s="190"/>
      <c r="AI20" s="380"/>
      <c r="AJ20" s="397"/>
      <c r="AK20" s="398"/>
      <c r="AL20" s="464"/>
      <c r="AM20" s="447"/>
      <c r="AN20" s="447"/>
      <c r="AO20" s="467"/>
      <c r="AP20" s="470"/>
    </row>
    <row r="21" spans="1:42" s="5" customFormat="1" ht="63.75" customHeight="1" x14ac:dyDescent="0.25">
      <c r="A21" s="511"/>
      <c r="B21" s="458">
        <v>3</v>
      </c>
      <c r="C21" s="452" t="s">
        <v>175</v>
      </c>
      <c r="D21" s="448" t="s">
        <v>121</v>
      </c>
      <c r="E21" s="584"/>
      <c r="F21" s="584"/>
      <c r="G21" s="48" t="s">
        <v>9</v>
      </c>
      <c r="H21" s="26">
        <v>100</v>
      </c>
      <c r="I21" s="79">
        <v>100</v>
      </c>
      <c r="J21" s="79">
        <v>100</v>
      </c>
      <c r="K21" s="79">
        <v>100</v>
      </c>
      <c r="L21" s="91">
        <v>1</v>
      </c>
      <c r="M21" s="91">
        <v>1</v>
      </c>
      <c r="N21" s="91">
        <v>1</v>
      </c>
      <c r="O21" s="91">
        <v>1</v>
      </c>
      <c r="P21" s="115">
        <v>100</v>
      </c>
      <c r="Q21" s="26">
        <v>100</v>
      </c>
      <c r="R21" s="26">
        <v>1</v>
      </c>
      <c r="S21" s="26">
        <v>1</v>
      </c>
      <c r="T21" s="26">
        <v>1</v>
      </c>
      <c r="U21" s="26">
        <v>1</v>
      </c>
      <c r="V21" s="256">
        <v>1</v>
      </c>
      <c r="W21" s="26"/>
      <c r="X21" s="26"/>
      <c r="Y21" s="26"/>
      <c r="Z21" s="26"/>
      <c r="AA21" s="26">
        <v>100</v>
      </c>
      <c r="AB21" s="26"/>
      <c r="AC21" s="26"/>
      <c r="AD21" s="26"/>
      <c r="AE21" s="26"/>
      <c r="AF21" s="277">
        <v>0.22</v>
      </c>
      <c r="AG21" s="191"/>
      <c r="AH21" s="192"/>
      <c r="AI21" s="381"/>
      <c r="AJ21" s="397">
        <f>AF21/V21</f>
        <v>0.22</v>
      </c>
      <c r="AK21" s="398">
        <f>100%/16*13</f>
        <v>0.8125</v>
      </c>
      <c r="AL21" s="462" t="s">
        <v>245</v>
      </c>
      <c r="AM21" s="446" t="s">
        <v>122</v>
      </c>
      <c r="AN21" s="446" t="s">
        <v>122</v>
      </c>
      <c r="AO21" s="465" t="s">
        <v>246</v>
      </c>
      <c r="AP21" s="468" t="s">
        <v>150</v>
      </c>
    </row>
    <row r="22" spans="1:42" s="5" customFormat="1" ht="66.75" customHeight="1" x14ac:dyDescent="0.25">
      <c r="A22" s="511"/>
      <c r="B22" s="459"/>
      <c r="C22" s="453"/>
      <c r="D22" s="448"/>
      <c r="E22" s="584"/>
      <c r="F22" s="584"/>
      <c r="G22" s="45" t="s">
        <v>10</v>
      </c>
      <c r="H22" s="116">
        <f>K22+P22+U22+V22+AA22</f>
        <v>2803553167</v>
      </c>
      <c r="I22" s="117">
        <v>163446667</v>
      </c>
      <c r="J22" s="117">
        <v>163446667</v>
      </c>
      <c r="K22" s="117">
        <v>163446667</v>
      </c>
      <c r="L22" s="116">
        <v>491670000</v>
      </c>
      <c r="M22" s="116">
        <v>491670000</v>
      </c>
      <c r="N22" s="116">
        <v>491670000</v>
      </c>
      <c r="O22" s="116">
        <v>491670000</v>
      </c>
      <c r="P22" s="116">
        <v>487000000</v>
      </c>
      <c r="Q22" s="116">
        <v>1251075000</v>
      </c>
      <c r="R22" s="116">
        <v>1251075000</v>
      </c>
      <c r="S22" s="116">
        <v>807115000</v>
      </c>
      <c r="T22" s="116">
        <v>800815000</v>
      </c>
      <c r="U22" s="116">
        <v>800815000</v>
      </c>
      <c r="V22" s="257">
        <v>829793500</v>
      </c>
      <c r="W22" s="116"/>
      <c r="X22" s="116"/>
      <c r="Y22" s="116"/>
      <c r="Z22" s="116"/>
      <c r="AA22" s="252">
        <v>522498000</v>
      </c>
      <c r="AB22" s="116"/>
      <c r="AC22" s="116"/>
      <c r="AD22" s="116"/>
      <c r="AE22" s="116"/>
      <c r="AF22" s="275">
        <v>592517800</v>
      </c>
      <c r="AG22" s="193"/>
      <c r="AH22" s="194"/>
      <c r="AI22" s="176"/>
      <c r="AJ22" s="397">
        <f>AF22/V22</f>
        <v>0.71405452079342635</v>
      </c>
      <c r="AK22" s="398">
        <f>+(K22+P22+U22+AF22)/H22</f>
        <v>0.72899615069079948</v>
      </c>
      <c r="AL22" s="463"/>
      <c r="AM22" s="447"/>
      <c r="AN22" s="447"/>
      <c r="AO22" s="466"/>
      <c r="AP22" s="469"/>
    </row>
    <row r="23" spans="1:42" s="5" customFormat="1" ht="53.25" customHeight="1" x14ac:dyDescent="0.25">
      <c r="A23" s="511"/>
      <c r="B23" s="459"/>
      <c r="C23" s="453"/>
      <c r="D23" s="448"/>
      <c r="E23" s="584"/>
      <c r="F23" s="584"/>
      <c r="G23" s="45" t="s">
        <v>11</v>
      </c>
      <c r="H23" s="121"/>
      <c r="I23" s="162"/>
      <c r="J23" s="162"/>
      <c r="K23" s="162"/>
      <c r="L23" s="121"/>
      <c r="M23" s="121"/>
      <c r="N23" s="121"/>
      <c r="O23" s="121"/>
      <c r="P23" s="121"/>
      <c r="Q23" s="121"/>
      <c r="R23" s="121"/>
      <c r="S23" s="121"/>
      <c r="T23" s="121"/>
      <c r="U23" s="121"/>
      <c r="V23" s="121"/>
      <c r="W23" s="121"/>
      <c r="X23" s="121"/>
      <c r="Y23" s="121"/>
      <c r="Z23" s="121"/>
      <c r="AA23" s="121"/>
      <c r="AB23" s="121"/>
      <c r="AC23" s="121"/>
      <c r="AD23" s="121"/>
      <c r="AE23" s="121"/>
      <c r="AF23" s="273"/>
      <c r="AG23" s="195"/>
      <c r="AH23" s="178"/>
      <c r="AI23" s="179"/>
      <c r="AJ23" s="399"/>
      <c r="AK23" s="403"/>
      <c r="AL23" s="463"/>
      <c r="AM23" s="447"/>
      <c r="AN23" s="447"/>
      <c r="AO23" s="466"/>
      <c r="AP23" s="469"/>
    </row>
    <row r="24" spans="1:42" s="5" customFormat="1" ht="62.25" customHeight="1" x14ac:dyDescent="0.25">
      <c r="A24" s="511"/>
      <c r="B24" s="459"/>
      <c r="C24" s="453"/>
      <c r="D24" s="448"/>
      <c r="E24" s="584"/>
      <c r="F24" s="584"/>
      <c r="G24" s="45" t="s">
        <v>12</v>
      </c>
      <c r="H24" s="166"/>
      <c r="I24" s="162"/>
      <c r="J24" s="162"/>
      <c r="K24" s="162"/>
      <c r="L24" s="166">
        <v>2253333</v>
      </c>
      <c r="M24" s="166">
        <v>2253333</v>
      </c>
      <c r="N24" s="166">
        <v>2253333</v>
      </c>
      <c r="O24" s="166">
        <v>2253333</v>
      </c>
      <c r="P24" s="166">
        <v>2253333</v>
      </c>
      <c r="Q24" s="167">
        <v>60645335</v>
      </c>
      <c r="R24" s="121">
        <v>60645335</v>
      </c>
      <c r="S24" s="121">
        <v>60645335</v>
      </c>
      <c r="T24" s="121">
        <v>60645335</v>
      </c>
      <c r="U24" s="121">
        <v>60645335</v>
      </c>
      <c r="V24" s="258">
        <v>29829333</v>
      </c>
      <c r="W24" s="121"/>
      <c r="X24" s="121"/>
      <c r="Y24" s="121"/>
      <c r="Z24" s="121"/>
      <c r="AA24" s="121"/>
      <c r="AB24" s="121"/>
      <c r="AC24" s="121"/>
      <c r="AD24" s="121"/>
      <c r="AE24" s="121"/>
      <c r="AF24" s="275">
        <v>26006000</v>
      </c>
      <c r="AG24" s="189"/>
      <c r="AH24" s="189"/>
      <c r="AI24" s="378"/>
      <c r="AJ24" s="401"/>
      <c r="AK24" s="398"/>
      <c r="AL24" s="463"/>
      <c r="AM24" s="447"/>
      <c r="AN24" s="447"/>
      <c r="AO24" s="466"/>
      <c r="AP24" s="469"/>
    </row>
    <row r="25" spans="1:42" s="5" customFormat="1" ht="54.75" customHeight="1" x14ac:dyDescent="0.25">
      <c r="A25" s="511"/>
      <c r="B25" s="459"/>
      <c r="C25" s="453"/>
      <c r="D25" s="448"/>
      <c r="E25" s="584"/>
      <c r="F25" s="584"/>
      <c r="G25" s="45" t="s">
        <v>13</v>
      </c>
      <c r="H25" s="92">
        <v>1</v>
      </c>
      <c r="I25" s="92">
        <v>1</v>
      </c>
      <c r="J25" s="92">
        <v>1</v>
      </c>
      <c r="K25" s="92">
        <v>1</v>
      </c>
      <c r="L25" s="92">
        <v>1</v>
      </c>
      <c r="M25" s="92">
        <v>1</v>
      </c>
      <c r="N25" s="92">
        <v>1</v>
      </c>
      <c r="O25" s="92">
        <v>1</v>
      </c>
      <c r="P25" s="92">
        <v>1</v>
      </c>
      <c r="Q25" s="31">
        <f t="shared" ref="Q25:Q26" si="15">+Q21+Q23</f>
        <v>100</v>
      </c>
      <c r="R25" s="31">
        <v>1</v>
      </c>
      <c r="S25" s="31">
        <v>1</v>
      </c>
      <c r="T25" s="31">
        <v>1</v>
      </c>
      <c r="U25" s="31">
        <v>1</v>
      </c>
      <c r="V25" s="92">
        <f t="shared" ref="V25:V26" si="16">+V21+V23</f>
        <v>1</v>
      </c>
      <c r="W25" s="31"/>
      <c r="X25" s="31"/>
      <c r="Y25" s="31"/>
      <c r="Z25" s="31"/>
      <c r="AA25" s="92">
        <v>1</v>
      </c>
      <c r="AB25" s="31"/>
      <c r="AC25" s="31"/>
      <c r="AD25" s="31"/>
      <c r="AE25" s="31"/>
      <c r="AF25" s="92">
        <f>+AF21</f>
        <v>0.22</v>
      </c>
      <c r="AG25" s="196"/>
      <c r="AH25" s="196"/>
      <c r="AI25" s="382"/>
      <c r="AJ25" s="397"/>
      <c r="AK25" s="398"/>
      <c r="AL25" s="463"/>
      <c r="AM25" s="447"/>
      <c r="AN25" s="447"/>
      <c r="AO25" s="466"/>
      <c r="AP25" s="469"/>
    </row>
    <row r="26" spans="1:42" s="5" customFormat="1" ht="63.75" customHeight="1" thickBot="1" x14ac:dyDescent="0.3">
      <c r="A26" s="512"/>
      <c r="B26" s="460"/>
      <c r="C26" s="461"/>
      <c r="D26" s="448"/>
      <c r="E26" s="584"/>
      <c r="F26" s="584"/>
      <c r="G26" s="46" t="s">
        <v>14</v>
      </c>
      <c r="H26" s="116">
        <f t="shared" ref="H26:L26" si="17">+H22+H24</f>
        <v>2803553167</v>
      </c>
      <c r="I26" s="117">
        <f t="shared" si="17"/>
        <v>163446667</v>
      </c>
      <c r="J26" s="117">
        <f t="shared" si="17"/>
        <v>163446667</v>
      </c>
      <c r="K26" s="117">
        <f t="shared" si="17"/>
        <v>163446667</v>
      </c>
      <c r="L26" s="116">
        <f t="shared" si="17"/>
        <v>493923333</v>
      </c>
      <c r="M26" s="116">
        <f t="shared" ref="M26:O26" si="18">+M22+M24</f>
        <v>493923333</v>
      </c>
      <c r="N26" s="116">
        <f t="shared" si="18"/>
        <v>493923333</v>
      </c>
      <c r="O26" s="116">
        <f t="shared" si="18"/>
        <v>493923333</v>
      </c>
      <c r="P26" s="116">
        <f t="shared" ref="P26" si="19">+P22+P24</f>
        <v>489253333</v>
      </c>
      <c r="Q26" s="116">
        <f t="shared" si="15"/>
        <v>1311720335</v>
      </c>
      <c r="R26" s="116">
        <v>1311720335</v>
      </c>
      <c r="S26" s="116">
        <v>867760335</v>
      </c>
      <c r="T26" s="116">
        <v>861460335</v>
      </c>
      <c r="U26" s="124">
        <v>861460335</v>
      </c>
      <c r="V26" s="252">
        <f t="shared" si="16"/>
        <v>859622833</v>
      </c>
      <c r="W26" s="116"/>
      <c r="X26" s="116"/>
      <c r="Y26" s="116"/>
      <c r="Z26" s="124"/>
      <c r="AA26" s="252">
        <f t="shared" ref="AA26" si="20">+AA22+AA24</f>
        <v>522498000</v>
      </c>
      <c r="AB26" s="116"/>
      <c r="AC26" s="116"/>
      <c r="AD26" s="116"/>
      <c r="AE26" s="124"/>
      <c r="AF26" s="254">
        <f t="shared" ref="AF26" si="21">+AF22+AF24</f>
        <v>618523800</v>
      </c>
      <c r="AG26" s="197"/>
      <c r="AH26" s="197"/>
      <c r="AI26" s="383"/>
      <c r="AJ26" s="397"/>
      <c r="AK26" s="404"/>
      <c r="AL26" s="464"/>
      <c r="AM26" s="447"/>
      <c r="AN26" s="447"/>
      <c r="AO26" s="467"/>
      <c r="AP26" s="470"/>
    </row>
    <row r="27" spans="1:42" s="5" customFormat="1" ht="63.75" customHeight="1" x14ac:dyDescent="0.25">
      <c r="A27" s="538" t="s">
        <v>145</v>
      </c>
      <c r="B27" s="458">
        <v>4</v>
      </c>
      <c r="C27" s="452" t="s">
        <v>176</v>
      </c>
      <c r="D27" s="448" t="s">
        <v>130</v>
      </c>
      <c r="E27" s="584"/>
      <c r="F27" s="584"/>
      <c r="G27" s="48" t="s">
        <v>9</v>
      </c>
      <c r="H27" s="26">
        <v>100</v>
      </c>
      <c r="I27" s="79">
        <v>10</v>
      </c>
      <c r="J27" s="79">
        <v>10</v>
      </c>
      <c r="K27" s="79">
        <v>10</v>
      </c>
      <c r="L27" s="26">
        <v>25</v>
      </c>
      <c r="M27" s="26">
        <v>25</v>
      </c>
      <c r="N27" s="26">
        <v>25</v>
      </c>
      <c r="O27" s="26">
        <v>25</v>
      </c>
      <c r="P27" s="26">
        <v>25</v>
      </c>
      <c r="Q27" s="125">
        <v>55</v>
      </c>
      <c r="R27" s="26">
        <v>55</v>
      </c>
      <c r="S27" s="26">
        <v>55</v>
      </c>
      <c r="T27" s="26">
        <v>55</v>
      </c>
      <c r="U27" s="26">
        <v>55</v>
      </c>
      <c r="V27" s="26">
        <v>100</v>
      </c>
      <c r="W27" s="26"/>
      <c r="X27" s="26"/>
      <c r="Y27" s="26"/>
      <c r="Z27" s="26"/>
      <c r="AA27" s="26">
        <v>100</v>
      </c>
      <c r="AB27" s="26"/>
      <c r="AC27" s="26"/>
      <c r="AD27" s="26"/>
      <c r="AE27" s="26"/>
      <c r="AF27" s="272">
        <v>64</v>
      </c>
      <c r="AG27" s="198"/>
      <c r="AH27" s="198"/>
      <c r="AI27" s="384"/>
      <c r="AJ27" s="397">
        <f>AF27/V27</f>
        <v>0.64</v>
      </c>
      <c r="AK27" s="398"/>
      <c r="AL27" s="462" t="s">
        <v>247</v>
      </c>
      <c r="AM27" s="446" t="s">
        <v>122</v>
      </c>
      <c r="AN27" s="446" t="s">
        <v>122</v>
      </c>
      <c r="AO27" s="465" t="s">
        <v>177</v>
      </c>
      <c r="AP27" s="465" t="s">
        <v>150</v>
      </c>
    </row>
    <row r="28" spans="1:42" s="5" customFormat="1" ht="66.75" customHeight="1" x14ac:dyDescent="0.25">
      <c r="A28" s="539"/>
      <c r="B28" s="459"/>
      <c r="C28" s="453"/>
      <c r="D28" s="448"/>
      <c r="E28" s="584"/>
      <c r="F28" s="584"/>
      <c r="G28" s="45" t="s">
        <v>10</v>
      </c>
      <c r="H28" s="116">
        <f>K28+P28+U28+V28+AA28</f>
        <v>337779000</v>
      </c>
      <c r="I28" s="117">
        <v>31500000</v>
      </c>
      <c r="J28" s="117">
        <v>31500000</v>
      </c>
      <c r="K28" s="117">
        <v>31500000</v>
      </c>
      <c r="L28" s="116">
        <v>75600000</v>
      </c>
      <c r="M28" s="116">
        <v>75600000</v>
      </c>
      <c r="N28" s="116">
        <v>75600000</v>
      </c>
      <c r="O28" s="116">
        <v>75600000</v>
      </c>
      <c r="P28" s="116">
        <v>75600000</v>
      </c>
      <c r="Q28" s="127">
        <v>72450000</v>
      </c>
      <c r="R28" s="116">
        <v>72450000</v>
      </c>
      <c r="S28" s="116">
        <v>69300000</v>
      </c>
      <c r="T28" s="116">
        <v>69300000</v>
      </c>
      <c r="U28" s="116">
        <v>69300000</v>
      </c>
      <c r="V28" s="252">
        <v>71379000</v>
      </c>
      <c r="W28" s="116"/>
      <c r="X28" s="116"/>
      <c r="Y28" s="116"/>
      <c r="Z28" s="116"/>
      <c r="AA28" s="252">
        <v>90000000</v>
      </c>
      <c r="AB28" s="116"/>
      <c r="AC28" s="116"/>
      <c r="AD28" s="116"/>
      <c r="AE28" s="116"/>
      <c r="AF28" s="274">
        <v>71379000</v>
      </c>
      <c r="AG28" s="199"/>
      <c r="AH28" s="199"/>
      <c r="AI28" s="385"/>
      <c r="AJ28" s="397">
        <f>AF28/V28</f>
        <v>1</v>
      </c>
      <c r="AK28" s="398">
        <f>(K28+P28+U28+AF28)/H28</f>
        <v>0.73355359569422607</v>
      </c>
      <c r="AL28" s="463"/>
      <c r="AM28" s="447"/>
      <c r="AN28" s="447"/>
      <c r="AO28" s="466"/>
      <c r="AP28" s="466"/>
    </row>
    <row r="29" spans="1:42" s="5" customFormat="1" ht="53.25" customHeight="1" x14ac:dyDescent="0.25">
      <c r="A29" s="539"/>
      <c r="B29" s="459"/>
      <c r="C29" s="453"/>
      <c r="D29" s="448"/>
      <c r="E29" s="584"/>
      <c r="F29" s="584"/>
      <c r="G29" s="45" t="s">
        <v>11</v>
      </c>
      <c r="H29" s="121"/>
      <c r="I29" s="162"/>
      <c r="J29" s="162"/>
      <c r="K29" s="162"/>
      <c r="L29" s="121"/>
      <c r="M29" s="121"/>
      <c r="N29" s="121"/>
      <c r="O29" s="121"/>
      <c r="P29" s="121"/>
      <c r="Q29" s="142"/>
      <c r="R29" s="142"/>
      <c r="S29" s="142"/>
      <c r="T29" s="142"/>
      <c r="U29" s="142"/>
      <c r="V29" s="142"/>
      <c r="W29" s="142"/>
      <c r="X29" s="142"/>
      <c r="Y29" s="142"/>
      <c r="Z29" s="142"/>
      <c r="AA29" s="142"/>
      <c r="AB29" s="142"/>
      <c r="AC29" s="142"/>
      <c r="AD29" s="142"/>
      <c r="AE29" s="142"/>
      <c r="AF29" s="273"/>
      <c r="AG29" s="200"/>
      <c r="AH29" s="200"/>
      <c r="AI29" s="386"/>
      <c r="AJ29" s="399"/>
      <c r="AK29" s="403"/>
      <c r="AL29" s="463"/>
      <c r="AM29" s="447"/>
      <c r="AN29" s="447"/>
      <c r="AO29" s="466"/>
      <c r="AP29" s="466"/>
    </row>
    <row r="30" spans="1:42" s="5" customFormat="1" ht="62.25" customHeight="1" x14ac:dyDescent="0.25">
      <c r="A30" s="539"/>
      <c r="B30" s="459"/>
      <c r="C30" s="453"/>
      <c r="D30" s="448"/>
      <c r="E30" s="584"/>
      <c r="F30" s="584"/>
      <c r="G30" s="45" t="s">
        <v>12</v>
      </c>
      <c r="H30" s="121"/>
      <c r="I30" s="162"/>
      <c r="J30" s="162"/>
      <c r="K30" s="162"/>
      <c r="L30" s="135">
        <v>6300000</v>
      </c>
      <c r="M30" s="135">
        <v>6300000</v>
      </c>
      <c r="N30" s="135">
        <v>6300000</v>
      </c>
      <c r="O30" s="135">
        <v>6300000</v>
      </c>
      <c r="P30" s="135">
        <v>6300000</v>
      </c>
      <c r="Q30" s="142"/>
      <c r="R30" s="142"/>
      <c r="S30" s="142"/>
      <c r="T30" s="142"/>
      <c r="U30" s="142"/>
      <c r="V30" s="252">
        <v>5250000</v>
      </c>
      <c r="W30" s="142"/>
      <c r="X30" s="142"/>
      <c r="Y30" s="142"/>
      <c r="Z30" s="142"/>
      <c r="AA30" s="142"/>
      <c r="AB30" s="142"/>
      <c r="AC30" s="142"/>
      <c r="AD30" s="142"/>
      <c r="AE30" s="142"/>
      <c r="AF30" s="274">
        <v>5250000</v>
      </c>
      <c r="AG30" s="199"/>
      <c r="AH30" s="199"/>
      <c r="AI30" s="385"/>
      <c r="AJ30" s="401"/>
      <c r="AK30" s="398"/>
      <c r="AL30" s="463"/>
      <c r="AM30" s="447"/>
      <c r="AN30" s="447"/>
      <c r="AO30" s="466"/>
      <c r="AP30" s="466"/>
    </row>
    <row r="31" spans="1:42" s="5" customFormat="1" ht="54.75" customHeight="1" x14ac:dyDescent="0.25">
      <c r="A31" s="539"/>
      <c r="B31" s="459"/>
      <c r="C31" s="453"/>
      <c r="D31" s="448"/>
      <c r="E31" s="584"/>
      <c r="F31" s="584"/>
      <c r="G31" s="45" t="s">
        <v>13</v>
      </c>
      <c r="H31" s="31">
        <f t="shared" ref="H31:L32" si="22">+H27+H29</f>
        <v>100</v>
      </c>
      <c r="I31" s="87">
        <f t="shared" si="22"/>
        <v>10</v>
      </c>
      <c r="J31" s="87">
        <f t="shared" si="22"/>
        <v>10</v>
      </c>
      <c r="K31" s="87">
        <f t="shared" si="22"/>
        <v>10</v>
      </c>
      <c r="L31" s="31">
        <f t="shared" si="22"/>
        <v>25</v>
      </c>
      <c r="M31" s="31">
        <f t="shared" ref="M31:O31" si="23">+M27+M29</f>
        <v>25</v>
      </c>
      <c r="N31" s="31">
        <f t="shared" si="23"/>
        <v>25</v>
      </c>
      <c r="O31" s="31">
        <f t="shared" si="23"/>
        <v>25</v>
      </c>
      <c r="P31" s="31">
        <f t="shared" ref="P31" si="24">+P27+P29</f>
        <v>25</v>
      </c>
      <c r="Q31" s="131">
        <v>55</v>
      </c>
      <c r="R31" s="31">
        <v>55</v>
      </c>
      <c r="S31" s="31">
        <v>55</v>
      </c>
      <c r="T31" s="31">
        <v>55</v>
      </c>
      <c r="U31" s="31">
        <v>55</v>
      </c>
      <c r="V31" s="31">
        <f t="shared" ref="V31:V32" si="25">+V27+V29</f>
        <v>100</v>
      </c>
      <c r="W31" s="31"/>
      <c r="X31" s="31"/>
      <c r="Y31" s="31"/>
      <c r="Z31" s="31"/>
      <c r="AA31" s="31">
        <f t="shared" ref="AA31:AA32" si="26">+AA27+AA29</f>
        <v>100</v>
      </c>
      <c r="AB31" s="31"/>
      <c r="AC31" s="31"/>
      <c r="AD31" s="31"/>
      <c r="AE31" s="31"/>
      <c r="AF31" s="275">
        <f>+AF27+AF29</f>
        <v>64</v>
      </c>
      <c r="AG31" s="113"/>
      <c r="AH31" s="113"/>
      <c r="AI31" s="387"/>
      <c r="AJ31" s="397"/>
      <c r="AK31" s="398"/>
      <c r="AL31" s="463"/>
      <c r="AM31" s="447"/>
      <c r="AN31" s="447"/>
      <c r="AO31" s="466"/>
      <c r="AP31" s="466"/>
    </row>
    <row r="32" spans="1:42" s="5" customFormat="1" ht="63.75" customHeight="1" thickBot="1" x14ac:dyDescent="0.3">
      <c r="A32" s="539"/>
      <c r="B32" s="460"/>
      <c r="C32" s="461"/>
      <c r="D32" s="448"/>
      <c r="E32" s="584"/>
      <c r="F32" s="584"/>
      <c r="G32" s="46" t="s">
        <v>14</v>
      </c>
      <c r="H32" s="116">
        <f t="shared" si="22"/>
        <v>337779000</v>
      </c>
      <c r="I32" s="117">
        <f t="shared" si="22"/>
        <v>31500000</v>
      </c>
      <c r="J32" s="117">
        <f t="shared" si="22"/>
        <v>31500000</v>
      </c>
      <c r="K32" s="117">
        <f t="shared" si="22"/>
        <v>31500000</v>
      </c>
      <c r="L32" s="116">
        <f t="shared" si="22"/>
        <v>81900000</v>
      </c>
      <c r="M32" s="116">
        <f t="shared" ref="M32:O32" si="27">+M28+M30</f>
        <v>81900000</v>
      </c>
      <c r="N32" s="116">
        <f t="shared" si="27"/>
        <v>81900000</v>
      </c>
      <c r="O32" s="116">
        <f t="shared" si="27"/>
        <v>81900000</v>
      </c>
      <c r="P32" s="116">
        <f t="shared" ref="P32:Q32" si="28">+P28+P30</f>
        <v>81900000</v>
      </c>
      <c r="Q32" s="132">
        <f t="shared" si="28"/>
        <v>72450000</v>
      </c>
      <c r="R32" s="116">
        <v>72450000</v>
      </c>
      <c r="S32" s="116">
        <v>69300000</v>
      </c>
      <c r="T32" s="116">
        <v>69300000</v>
      </c>
      <c r="U32" s="124">
        <v>69300000</v>
      </c>
      <c r="V32" s="252">
        <f t="shared" si="25"/>
        <v>76629000</v>
      </c>
      <c r="W32" s="116"/>
      <c r="X32" s="116"/>
      <c r="Y32" s="116"/>
      <c r="Z32" s="124"/>
      <c r="AA32" s="252">
        <f t="shared" si="26"/>
        <v>90000000</v>
      </c>
      <c r="AB32" s="116"/>
      <c r="AC32" s="116"/>
      <c r="AD32" s="116"/>
      <c r="AE32" s="124"/>
      <c r="AF32" s="276">
        <f>+AF28+AF30</f>
        <v>76629000</v>
      </c>
      <c r="AG32" s="201"/>
      <c r="AH32" s="201"/>
      <c r="AI32" s="388"/>
      <c r="AJ32" s="397"/>
      <c r="AK32" s="398"/>
      <c r="AL32" s="464"/>
      <c r="AM32" s="447"/>
      <c r="AN32" s="447"/>
      <c r="AO32" s="467"/>
      <c r="AP32" s="467"/>
    </row>
    <row r="33" spans="1:45" s="5" customFormat="1" ht="63.75" customHeight="1" x14ac:dyDescent="0.25">
      <c r="A33" s="539"/>
      <c r="B33" s="458">
        <v>5</v>
      </c>
      <c r="C33" s="452" t="s">
        <v>178</v>
      </c>
      <c r="D33" s="448" t="s">
        <v>130</v>
      </c>
      <c r="E33" s="584"/>
      <c r="F33" s="584"/>
      <c r="G33" s="48" t="s">
        <v>9</v>
      </c>
      <c r="H33" s="26">
        <v>4</v>
      </c>
      <c r="I33" s="79">
        <v>0.4</v>
      </c>
      <c r="J33" s="79">
        <v>0.4</v>
      </c>
      <c r="K33" s="79">
        <v>0.35</v>
      </c>
      <c r="L33" s="79">
        <v>1.05</v>
      </c>
      <c r="M33" s="79">
        <v>1.05</v>
      </c>
      <c r="N33" s="79">
        <v>1.05</v>
      </c>
      <c r="O33" s="79">
        <v>1.05</v>
      </c>
      <c r="P33" s="79">
        <v>1.05</v>
      </c>
      <c r="Q33" s="133">
        <v>2</v>
      </c>
      <c r="R33" s="26">
        <v>2</v>
      </c>
      <c r="S33" s="26">
        <v>2</v>
      </c>
      <c r="T33" s="26">
        <v>2</v>
      </c>
      <c r="U33" s="26">
        <v>2</v>
      </c>
      <c r="V33" s="79">
        <v>3.5</v>
      </c>
      <c r="W33" s="79"/>
      <c r="X33" s="79"/>
      <c r="Y33" s="79"/>
      <c r="Z33" s="26"/>
      <c r="AA33" s="26">
        <v>4</v>
      </c>
      <c r="AB33" s="26"/>
      <c r="AC33" s="26"/>
      <c r="AD33" s="26"/>
      <c r="AE33" s="26"/>
      <c r="AF33" s="278">
        <v>2.14</v>
      </c>
      <c r="AG33" s="198"/>
      <c r="AH33" s="198"/>
      <c r="AI33" s="384"/>
      <c r="AJ33" s="397">
        <f>AF33/V33</f>
        <v>0.61142857142857143</v>
      </c>
      <c r="AK33" s="398"/>
      <c r="AL33" s="471" t="s">
        <v>262</v>
      </c>
      <c r="AM33" s="549" t="s">
        <v>214</v>
      </c>
      <c r="AN33" s="549" t="s">
        <v>122</v>
      </c>
      <c r="AO33" s="596" t="s">
        <v>248</v>
      </c>
      <c r="AP33" s="597" t="s">
        <v>249</v>
      </c>
    </row>
    <row r="34" spans="1:45" s="5" customFormat="1" ht="66.75" customHeight="1" x14ac:dyDescent="0.25">
      <c r="A34" s="539"/>
      <c r="B34" s="459"/>
      <c r="C34" s="453"/>
      <c r="D34" s="448"/>
      <c r="E34" s="584"/>
      <c r="F34" s="584"/>
      <c r="G34" s="45" t="s">
        <v>10</v>
      </c>
      <c r="H34" s="116">
        <f>K34+P34+U34+V34+AA34</f>
        <v>581153667</v>
      </c>
      <c r="I34" s="117">
        <v>78000000</v>
      </c>
      <c r="J34" s="117">
        <v>78000000</v>
      </c>
      <c r="K34" s="117">
        <v>66800000</v>
      </c>
      <c r="L34" s="116">
        <v>151147667</v>
      </c>
      <c r="M34" s="116">
        <v>151147667</v>
      </c>
      <c r="N34" s="116">
        <v>151147667</v>
      </c>
      <c r="O34" s="116">
        <v>151147667</v>
      </c>
      <c r="P34" s="116">
        <v>151147667</v>
      </c>
      <c r="Q34" s="127">
        <v>175800000</v>
      </c>
      <c r="R34" s="116">
        <v>175800000</v>
      </c>
      <c r="S34" s="116">
        <v>170080000</v>
      </c>
      <c r="T34" s="116">
        <v>164670000</v>
      </c>
      <c r="U34" s="116">
        <v>164670000</v>
      </c>
      <c r="V34" s="252">
        <v>111034000</v>
      </c>
      <c r="W34" s="116"/>
      <c r="X34" s="116"/>
      <c r="Y34" s="116"/>
      <c r="Z34" s="116"/>
      <c r="AA34" s="252">
        <v>87502000</v>
      </c>
      <c r="AB34" s="116"/>
      <c r="AC34" s="116"/>
      <c r="AD34" s="116"/>
      <c r="AE34" s="116"/>
      <c r="AF34" s="274">
        <v>109241800</v>
      </c>
      <c r="AG34" s="199"/>
      <c r="AH34" s="199"/>
      <c r="AI34" s="385"/>
      <c r="AJ34" s="397">
        <f>AF34/V34</f>
        <v>0.98385899814471245</v>
      </c>
      <c r="AK34" s="398">
        <f>(K34+P34+U34+AF34)/H34</f>
        <v>0.84635010485101181</v>
      </c>
      <c r="AL34" s="471"/>
      <c r="AM34" s="549"/>
      <c r="AN34" s="549"/>
      <c r="AO34" s="596"/>
      <c r="AP34" s="597"/>
    </row>
    <row r="35" spans="1:45" s="5" customFormat="1" ht="53.25" customHeight="1" x14ac:dyDescent="0.25">
      <c r="A35" s="539"/>
      <c r="B35" s="459"/>
      <c r="C35" s="453"/>
      <c r="D35" s="448"/>
      <c r="E35" s="584"/>
      <c r="F35" s="584"/>
      <c r="G35" s="45" t="s">
        <v>11</v>
      </c>
      <c r="H35" s="121"/>
      <c r="I35" s="162"/>
      <c r="J35" s="162"/>
      <c r="K35" s="162"/>
      <c r="L35" s="121"/>
      <c r="M35" s="121"/>
      <c r="N35" s="121"/>
      <c r="O35" s="121"/>
      <c r="P35" s="130"/>
      <c r="Q35" s="142"/>
      <c r="R35" s="121"/>
      <c r="S35" s="121"/>
      <c r="T35" s="121"/>
      <c r="U35" s="121"/>
      <c r="V35" s="121"/>
      <c r="W35" s="121"/>
      <c r="X35" s="121"/>
      <c r="Y35" s="121"/>
      <c r="Z35" s="121"/>
      <c r="AA35" s="121"/>
      <c r="AB35" s="121"/>
      <c r="AC35" s="121"/>
      <c r="AD35" s="121"/>
      <c r="AE35" s="121"/>
      <c r="AF35" s="273"/>
      <c r="AG35" s="202"/>
      <c r="AH35" s="202"/>
      <c r="AI35" s="389"/>
      <c r="AJ35" s="399"/>
      <c r="AK35" s="403"/>
      <c r="AL35" s="471"/>
      <c r="AM35" s="549"/>
      <c r="AN35" s="549"/>
      <c r="AO35" s="596"/>
      <c r="AP35" s="597"/>
      <c r="AS35" s="93"/>
    </row>
    <row r="36" spans="1:45" s="5" customFormat="1" ht="62.25" customHeight="1" thickBot="1" x14ac:dyDescent="0.3">
      <c r="A36" s="539"/>
      <c r="B36" s="459"/>
      <c r="C36" s="453"/>
      <c r="D36" s="448"/>
      <c r="E36" s="584"/>
      <c r="F36" s="584"/>
      <c r="G36" s="45" t="s">
        <v>12</v>
      </c>
      <c r="H36" s="121"/>
      <c r="I36" s="162"/>
      <c r="J36" s="162"/>
      <c r="K36" s="162"/>
      <c r="L36" s="135">
        <v>3040000</v>
      </c>
      <c r="M36" s="135">
        <v>3040000</v>
      </c>
      <c r="N36" s="135">
        <v>3040000</v>
      </c>
      <c r="O36" s="135">
        <v>3040000</v>
      </c>
      <c r="P36" s="135">
        <v>3040000</v>
      </c>
      <c r="Q36" s="168">
        <v>15983001</v>
      </c>
      <c r="R36" s="121">
        <v>15983001</v>
      </c>
      <c r="S36" s="121">
        <v>15983001</v>
      </c>
      <c r="T36" s="121">
        <v>15983001</v>
      </c>
      <c r="U36" s="121">
        <v>15983001</v>
      </c>
      <c r="V36" s="252">
        <v>8194667</v>
      </c>
      <c r="W36" s="121"/>
      <c r="X36" s="121"/>
      <c r="Y36" s="121"/>
      <c r="Z36" s="121"/>
      <c r="AA36" s="121"/>
      <c r="AB36" s="121"/>
      <c r="AC36" s="121"/>
      <c r="AD36" s="121"/>
      <c r="AE36" s="121"/>
      <c r="AF36" s="274">
        <v>0</v>
      </c>
      <c r="AG36" s="199"/>
      <c r="AH36" s="199"/>
      <c r="AI36" s="385"/>
      <c r="AJ36" s="401"/>
      <c r="AK36" s="398"/>
      <c r="AL36" s="471"/>
      <c r="AM36" s="549"/>
      <c r="AN36" s="549"/>
      <c r="AO36" s="596"/>
      <c r="AP36" s="597"/>
    </row>
    <row r="37" spans="1:45" s="5" customFormat="1" ht="54.75" customHeight="1" x14ac:dyDescent="0.25">
      <c r="A37" s="539"/>
      <c r="B37" s="459"/>
      <c r="C37" s="453"/>
      <c r="D37" s="448"/>
      <c r="E37" s="584"/>
      <c r="F37" s="584"/>
      <c r="G37" s="45" t="s">
        <v>13</v>
      </c>
      <c r="H37" s="31">
        <f t="shared" ref="H37:L38" si="29">+H33+H35</f>
        <v>4</v>
      </c>
      <c r="I37" s="79">
        <v>0.4</v>
      </c>
      <c r="J37" s="79">
        <v>0.4</v>
      </c>
      <c r="K37" s="79">
        <v>0.35</v>
      </c>
      <c r="L37" s="87">
        <v>1.05</v>
      </c>
      <c r="M37" s="87">
        <v>1.05</v>
      </c>
      <c r="N37" s="87">
        <v>1.05</v>
      </c>
      <c r="O37" s="87">
        <v>1.05</v>
      </c>
      <c r="P37" s="87">
        <v>1.05</v>
      </c>
      <c r="Q37" s="136">
        <f t="shared" ref="Q37" si="30">+Q33</f>
        <v>2</v>
      </c>
      <c r="R37" s="87">
        <v>2</v>
      </c>
      <c r="S37" s="87">
        <v>2</v>
      </c>
      <c r="T37" s="87">
        <v>2</v>
      </c>
      <c r="U37" s="31">
        <v>2</v>
      </c>
      <c r="V37" s="87">
        <f t="shared" ref="V37:V38" si="31">+V33+V35</f>
        <v>3.5</v>
      </c>
      <c r="W37" s="87"/>
      <c r="X37" s="87"/>
      <c r="Y37" s="87"/>
      <c r="Z37" s="31"/>
      <c r="AA37" s="87">
        <f t="shared" ref="AA37:AA38" si="32">+AA33+AA35</f>
        <v>4</v>
      </c>
      <c r="AB37" s="87"/>
      <c r="AC37" s="87"/>
      <c r="AD37" s="87"/>
      <c r="AE37" s="31"/>
      <c r="AF37" s="279">
        <f>+AF33+AF35</f>
        <v>2.14</v>
      </c>
      <c r="AG37" s="113"/>
      <c r="AH37" s="113"/>
      <c r="AI37" s="387"/>
      <c r="AJ37" s="397"/>
      <c r="AK37" s="398"/>
      <c r="AL37" s="471"/>
      <c r="AM37" s="549"/>
      <c r="AN37" s="549"/>
      <c r="AO37" s="596"/>
      <c r="AP37" s="597"/>
    </row>
    <row r="38" spans="1:45" s="5" customFormat="1" ht="63.75" customHeight="1" thickBot="1" x14ac:dyDescent="0.3">
      <c r="A38" s="539"/>
      <c r="B38" s="460"/>
      <c r="C38" s="461"/>
      <c r="D38" s="448"/>
      <c r="E38" s="584"/>
      <c r="F38" s="584"/>
      <c r="G38" s="46" t="s">
        <v>14</v>
      </c>
      <c r="H38" s="116">
        <f t="shared" si="29"/>
        <v>581153667</v>
      </c>
      <c r="I38" s="117">
        <f t="shared" si="29"/>
        <v>78000000</v>
      </c>
      <c r="J38" s="117">
        <f t="shared" si="29"/>
        <v>78000000</v>
      </c>
      <c r="K38" s="117">
        <f t="shared" si="29"/>
        <v>66800000</v>
      </c>
      <c r="L38" s="116">
        <f t="shared" si="29"/>
        <v>154187667</v>
      </c>
      <c r="M38" s="116">
        <f t="shared" ref="M38:O38" si="33">+M34+M36</f>
        <v>154187667</v>
      </c>
      <c r="N38" s="116">
        <f t="shared" si="33"/>
        <v>154187667</v>
      </c>
      <c r="O38" s="116">
        <f t="shared" si="33"/>
        <v>154187667</v>
      </c>
      <c r="P38" s="116">
        <f t="shared" ref="P38" si="34">+P34+P36</f>
        <v>154187667</v>
      </c>
      <c r="Q38" s="132">
        <f t="shared" ref="Q38" si="35">+Q34+Q36</f>
        <v>191783001</v>
      </c>
      <c r="R38" s="116">
        <v>191783001</v>
      </c>
      <c r="S38" s="116">
        <v>186063001</v>
      </c>
      <c r="T38" s="116">
        <v>180653001</v>
      </c>
      <c r="U38" s="124">
        <v>180653001</v>
      </c>
      <c r="V38" s="252">
        <f t="shared" si="31"/>
        <v>119228667</v>
      </c>
      <c r="W38" s="116"/>
      <c r="X38" s="116"/>
      <c r="Y38" s="116"/>
      <c r="Z38" s="124"/>
      <c r="AA38" s="252">
        <f t="shared" si="32"/>
        <v>87502000</v>
      </c>
      <c r="AB38" s="116"/>
      <c r="AC38" s="116"/>
      <c r="AD38" s="116"/>
      <c r="AE38" s="124"/>
      <c r="AF38" s="276">
        <f>+AF34+AF36</f>
        <v>109241800</v>
      </c>
      <c r="AG38" s="201"/>
      <c r="AH38" s="201"/>
      <c r="AI38" s="388"/>
      <c r="AJ38" s="397"/>
      <c r="AK38" s="398"/>
      <c r="AL38" s="471"/>
      <c r="AM38" s="549"/>
      <c r="AN38" s="549"/>
      <c r="AO38" s="596"/>
      <c r="AP38" s="597"/>
    </row>
    <row r="39" spans="1:45" s="5" customFormat="1" ht="63.75" customHeight="1" x14ac:dyDescent="0.25">
      <c r="A39" s="539"/>
      <c r="B39" s="458">
        <v>6</v>
      </c>
      <c r="C39" s="452" t="s">
        <v>179</v>
      </c>
      <c r="D39" s="448" t="s">
        <v>130</v>
      </c>
      <c r="E39" s="584"/>
      <c r="F39" s="584"/>
      <c r="G39" s="48" t="s">
        <v>9</v>
      </c>
      <c r="H39" s="26">
        <v>2500</v>
      </c>
      <c r="I39" s="79">
        <v>1200</v>
      </c>
      <c r="J39" s="79">
        <v>1200</v>
      </c>
      <c r="K39" s="26">
        <v>1535</v>
      </c>
      <c r="L39" s="26">
        <v>1200</v>
      </c>
      <c r="M39" s="26">
        <v>1200</v>
      </c>
      <c r="N39" s="26">
        <v>1200</v>
      </c>
      <c r="O39" s="26">
        <v>1200</v>
      </c>
      <c r="P39" s="26">
        <v>1105</v>
      </c>
      <c r="Q39" s="137">
        <v>1250</v>
      </c>
      <c r="R39" s="26">
        <v>1250</v>
      </c>
      <c r="S39" s="26">
        <v>1250</v>
      </c>
      <c r="T39" s="26">
        <v>1250</v>
      </c>
      <c r="U39" s="26">
        <v>1519</v>
      </c>
      <c r="V39" s="26">
        <v>1600</v>
      </c>
      <c r="W39" s="26"/>
      <c r="X39" s="26"/>
      <c r="Y39" s="26"/>
      <c r="Z39" s="26"/>
      <c r="AA39" s="26">
        <v>2500</v>
      </c>
      <c r="AB39" s="26"/>
      <c r="AC39" s="26"/>
      <c r="AD39" s="26"/>
      <c r="AE39" s="26"/>
      <c r="AF39" s="272">
        <v>1519</v>
      </c>
      <c r="AG39" s="198"/>
      <c r="AH39" s="198"/>
      <c r="AI39" s="384"/>
      <c r="AJ39" s="397">
        <f>AF39/V39</f>
        <v>0.94937499999999997</v>
      </c>
      <c r="AK39" s="398"/>
      <c r="AL39" s="550" t="s">
        <v>250</v>
      </c>
      <c r="AM39" s="447" t="s">
        <v>251</v>
      </c>
      <c r="AN39" s="447" t="s">
        <v>252</v>
      </c>
      <c r="AO39" s="474" t="s">
        <v>180</v>
      </c>
      <c r="AP39" s="594" t="s">
        <v>253</v>
      </c>
    </row>
    <row r="40" spans="1:45" s="5" customFormat="1" ht="66.75" customHeight="1" x14ac:dyDescent="0.25">
      <c r="A40" s="539"/>
      <c r="B40" s="459"/>
      <c r="C40" s="453"/>
      <c r="D40" s="448"/>
      <c r="E40" s="584"/>
      <c r="F40" s="584"/>
      <c r="G40" s="45" t="s">
        <v>10</v>
      </c>
      <c r="H40" s="116">
        <f>K40+P40+U40+V40+AA40</f>
        <v>1693737031</v>
      </c>
      <c r="I40" s="117">
        <v>178419553</v>
      </c>
      <c r="J40" s="117">
        <v>178419553</v>
      </c>
      <c r="K40" s="117">
        <v>178419553</v>
      </c>
      <c r="L40" s="116">
        <v>467544346</v>
      </c>
      <c r="M40" s="116">
        <v>467544346</v>
      </c>
      <c r="N40" s="116">
        <v>467544346</v>
      </c>
      <c r="O40" s="116">
        <v>467544346</v>
      </c>
      <c r="P40" s="116">
        <v>467494318</v>
      </c>
      <c r="Q40" s="169">
        <v>91740000</v>
      </c>
      <c r="R40" s="116">
        <v>80300000</v>
      </c>
      <c r="S40" s="116">
        <v>465747920</v>
      </c>
      <c r="T40" s="116">
        <v>456147920</v>
      </c>
      <c r="U40" s="116">
        <v>456147920</v>
      </c>
      <c r="V40" s="259">
        <v>395461240</v>
      </c>
      <c r="W40" s="116"/>
      <c r="X40" s="116"/>
      <c r="Y40" s="116"/>
      <c r="Z40" s="116"/>
      <c r="AA40" s="252">
        <v>196214000</v>
      </c>
      <c r="AB40" s="116"/>
      <c r="AC40" s="116"/>
      <c r="AD40" s="116"/>
      <c r="AE40" s="116"/>
      <c r="AF40" s="274">
        <v>395152240</v>
      </c>
      <c r="AG40" s="199"/>
      <c r="AH40" s="199"/>
      <c r="AI40" s="385"/>
      <c r="AJ40" s="397">
        <f>AF40/V40</f>
        <v>0.99921863391719501</v>
      </c>
      <c r="AK40" s="398">
        <f>(K40+P40+U40+AF40)/H40</f>
        <v>0.88397077208380404</v>
      </c>
      <c r="AL40" s="551"/>
      <c r="AM40" s="552"/>
      <c r="AN40" s="552"/>
      <c r="AO40" s="475"/>
      <c r="AP40" s="595"/>
    </row>
    <row r="41" spans="1:45" s="5" customFormat="1" ht="53.25" customHeight="1" x14ac:dyDescent="0.25">
      <c r="A41" s="539"/>
      <c r="B41" s="459"/>
      <c r="C41" s="453"/>
      <c r="D41" s="448"/>
      <c r="E41" s="584"/>
      <c r="F41" s="584"/>
      <c r="G41" s="45" t="s">
        <v>11</v>
      </c>
      <c r="H41" s="121"/>
      <c r="I41" s="162"/>
      <c r="J41" s="162"/>
      <c r="K41" s="162"/>
      <c r="L41" s="121"/>
      <c r="M41" s="121"/>
      <c r="N41" s="121"/>
      <c r="O41" s="121"/>
      <c r="P41" s="121"/>
      <c r="Q41" s="142"/>
      <c r="R41" s="142"/>
      <c r="S41" s="142"/>
      <c r="T41" s="142"/>
      <c r="U41" s="142"/>
      <c r="V41" s="142"/>
      <c r="W41" s="142"/>
      <c r="X41" s="142"/>
      <c r="Y41" s="142"/>
      <c r="Z41" s="142"/>
      <c r="AA41" s="142"/>
      <c r="AB41" s="142"/>
      <c r="AC41" s="142"/>
      <c r="AD41" s="142"/>
      <c r="AE41" s="142"/>
      <c r="AF41" s="273"/>
      <c r="AG41" s="200"/>
      <c r="AH41" s="200"/>
      <c r="AI41" s="386"/>
      <c r="AJ41" s="399"/>
      <c r="AK41" s="403"/>
      <c r="AL41" s="551"/>
      <c r="AM41" s="552"/>
      <c r="AN41" s="552"/>
      <c r="AO41" s="475"/>
      <c r="AP41" s="595"/>
    </row>
    <row r="42" spans="1:45" s="5" customFormat="1" ht="62.25" customHeight="1" x14ac:dyDescent="0.25">
      <c r="A42" s="539"/>
      <c r="B42" s="459"/>
      <c r="C42" s="453"/>
      <c r="D42" s="448"/>
      <c r="E42" s="584"/>
      <c r="F42" s="584"/>
      <c r="G42" s="45" t="s">
        <v>12</v>
      </c>
      <c r="H42" s="121"/>
      <c r="I42" s="162"/>
      <c r="J42" s="162"/>
      <c r="K42" s="162"/>
      <c r="L42" s="135">
        <v>76139851</v>
      </c>
      <c r="M42" s="135">
        <v>76139851</v>
      </c>
      <c r="N42" s="135">
        <v>76139851</v>
      </c>
      <c r="O42" s="135">
        <v>76139851</v>
      </c>
      <c r="P42" s="135">
        <v>76139851</v>
      </c>
      <c r="Q42" s="168">
        <v>281011668</v>
      </c>
      <c r="R42" s="121">
        <v>281011668</v>
      </c>
      <c r="S42" s="121">
        <v>281011668</v>
      </c>
      <c r="T42" s="121">
        <v>281011668</v>
      </c>
      <c r="U42" s="121">
        <v>281011668</v>
      </c>
      <c r="V42" s="252">
        <v>322045973</v>
      </c>
      <c r="W42" s="121"/>
      <c r="X42" s="121"/>
      <c r="Y42" s="121"/>
      <c r="Z42" s="121"/>
      <c r="AA42" s="121"/>
      <c r="AB42" s="121"/>
      <c r="AC42" s="121"/>
      <c r="AD42" s="121"/>
      <c r="AE42" s="121"/>
      <c r="AF42" s="274">
        <v>3163333</v>
      </c>
      <c r="AG42" s="199"/>
      <c r="AH42" s="199"/>
      <c r="AI42" s="385"/>
      <c r="AJ42" s="401"/>
      <c r="AK42" s="398"/>
      <c r="AL42" s="551"/>
      <c r="AM42" s="552"/>
      <c r="AN42" s="552"/>
      <c r="AO42" s="475"/>
      <c r="AP42" s="595"/>
    </row>
    <row r="43" spans="1:45" s="5" customFormat="1" ht="54.75" customHeight="1" x14ac:dyDescent="0.25">
      <c r="A43" s="539"/>
      <c r="B43" s="459"/>
      <c r="C43" s="453"/>
      <c r="D43" s="448"/>
      <c r="E43" s="584"/>
      <c r="F43" s="584"/>
      <c r="G43" s="45" t="s">
        <v>13</v>
      </c>
      <c r="H43" s="31">
        <v>2500</v>
      </c>
      <c r="I43" s="87">
        <f t="shared" ref="H43:L44" si="36">+I39+I41</f>
        <v>1200</v>
      </c>
      <c r="J43" s="87">
        <f t="shared" si="36"/>
        <v>1200</v>
      </c>
      <c r="K43" s="87">
        <f t="shared" si="36"/>
        <v>1535</v>
      </c>
      <c r="L43" s="31">
        <f t="shared" si="36"/>
        <v>1200</v>
      </c>
      <c r="M43" s="31">
        <f t="shared" ref="M43:O43" si="37">+M39+M41</f>
        <v>1200</v>
      </c>
      <c r="N43" s="31">
        <f t="shared" si="37"/>
        <v>1200</v>
      </c>
      <c r="O43" s="31">
        <f t="shared" si="37"/>
        <v>1200</v>
      </c>
      <c r="P43" s="31">
        <f t="shared" ref="P43" si="38">+P39+P41</f>
        <v>1105</v>
      </c>
      <c r="Q43" s="131">
        <v>1250</v>
      </c>
      <c r="R43" s="31">
        <v>1250</v>
      </c>
      <c r="S43" s="31">
        <v>1250</v>
      </c>
      <c r="T43" s="31">
        <v>1250</v>
      </c>
      <c r="U43" s="31">
        <v>1519</v>
      </c>
      <c r="V43" s="252">
        <f t="shared" ref="V43:V44" si="39">+V39+V41</f>
        <v>1600</v>
      </c>
      <c r="W43" s="31"/>
      <c r="X43" s="31"/>
      <c r="Y43" s="31"/>
      <c r="Z43" s="31"/>
      <c r="AA43" s="31">
        <f t="shared" ref="AA43:AA44" si="40">+AA39+AA41</f>
        <v>2500</v>
      </c>
      <c r="AB43" s="31"/>
      <c r="AC43" s="31"/>
      <c r="AD43" s="31"/>
      <c r="AE43" s="31"/>
      <c r="AF43" s="275">
        <f>+AF39+AF41</f>
        <v>1519</v>
      </c>
      <c r="AG43" s="113"/>
      <c r="AH43" s="113"/>
      <c r="AI43" s="390"/>
      <c r="AJ43" s="397"/>
      <c r="AK43" s="402"/>
      <c r="AL43" s="551"/>
      <c r="AM43" s="552"/>
      <c r="AN43" s="552"/>
      <c r="AO43" s="475"/>
      <c r="AP43" s="595"/>
    </row>
    <row r="44" spans="1:45" s="5" customFormat="1" ht="63.75" customHeight="1" thickBot="1" x14ac:dyDescent="0.3">
      <c r="A44" s="539"/>
      <c r="B44" s="460"/>
      <c r="C44" s="461"/>
      <c r="D44" s="448"/>
      <c r="E44" s="584"/>
      <c r="F44" s="584"/>
      <c r="G44" s="46" t="s">
        <v>14</v>
      </c>
      <c r="H44" s="116">
        <f t="shared" si="36"/>
        <v>1693737031</v>
      </c>
      <c r="I44" s="117">
        <f t="shared" si="36"/>
        <v>178419553</v>
      </c>
      <c r="J44" s="117">
        <f t="shared" si="36"/>
        <v>178419553</v>
      </c>
      <c r="K44" s="117">
        <f t="shared" si="36"/>
        <v>178419553</v>
      </c>
      <c r="L44" s="116">
        <f t="shared" si="36"/>
        <v>543684197</v>
      </c>
      <c r="M44" s="116">
        <f t="shared" ref="M44:O44" si="41">+M40+M42</f>
        <v>543684197</v>
      </c>
      <c r="N44" s="116">
        <f t="shared" si="41"/>
        <v>543684197</v>
      </c>
      <c r="O44" s="116">
        <f t="shared" si="41"/>
        <v>543684197</v>
      </c>
      <c r="P44" s="116">
        <f t="shared" ref="P44:Q44" si="42">+P40+P42</f>
        <v>543634169</v>
      </c>
      <c r="Q44" s="138">
        <f t="shared" si="42"/>
        <v>372751668</v>
      </c>
      <c r="R44" s="116">
        <v>361311668</v>
      </c>
      <c r="S44" s="116">
        <v>746759588</v>
      </c>
      <c r="T44" s="116">
        <v>737159588</v>
      </c>
      <c r="U44" s="124">
        <v>737159588</v>
      </c>
      <c r="V44" s="252">
        <f t="shared" si="39"/>
        <v>717507213</v>
      </c>
      <c r="W44" s="116"/>
      <c r="X44" s="116"/>
      <c r="Y44" s="116"/>
      <c r="Z44" s="124"/>
      <c r="AA44" s="252">
        <f t="shared" si="40"/>
        <v>196214000</v>
      </c>
      <c r="AB44" s="116"/>
      <c r="AC44" s="116"/>
      <c r="AD44" s="116"/>
      <c r="AE44" s="124"/>
      <c r="AF44" s="276">
        <f>+AF40+AF42</f>
        <v>398315573</v>
      </c>
      <c r="AG44" s="201"/>
      <c r="AH44" s="201"/>
      <c r="AI44" s="388"/>
      <c r="AJ44" s="397"/>
      <c r="AK44" s="398"/>
      <c r="AL44" s="551"/>
      <c r="AM44" s="552"/>
      <c r="AN44" s="552"/>
      <c r="AO44" s="475"/>
      <c r="AP44" s="595"/>
    </row>
    <row r="45" spans="1:45" s="5" customFormat="1" ht="63.75" customHeight="1" x14ac:dyDescent="0.25">
      <c r="A45" s="539"/>
      <c r="B45" s="458">
        <v>7</v>
      </c>
      <c r="C45" s="452" t="s">
        <v>181</v>
      </c>
      <c r="D45" s="448" t="s">
        <v>130</v>
      </c>
      <c r="E45" s="584"/>
      <c r="F45" s="584"/>
      <c r="G45" s="48" t="s">
        <v>9</v>
      </c>
      <c r="H45" s="26">
        <v>6</v>
      </c>
      <c r="I45" s="79" t="s">
        <v>170</v>
      </c>
      <c r="J45" s="79" t="s">
        <v>170</v>
      </c>
      <c r="K45" s="79" t="s">
        <v>170</v>
      </c>
      <c r="L45" s="79">
        <v>1.5</v>
      </c>
      <c r="M45" s="79">
        <v>1.5</v>
      </c>
      <c r="N45" s="79">
        <v>1.5</v>
      </c>
      <c r="O45" s="79">
        <v>1.5</v>
      </c>
      <c r="P45" s="79">
        <v>1.5</v>
      </c>
      <c r="Q45" s="139">
        <v>4.5</v>
      </c>
      <c r="R45" s="79">
        <v>4.5</v>
      </c>
      <c r="S45" s="79">
        <v>4.5</v>
      </c>
      <c r="T45" s="79">
        <v>4.5</v>
      </c>
      <c r="U45" s="26">
        <v>4.5</v>
      </c>
      <c r="V45" s="79">
        <v>5.5</v>
      </c>
      <c r="W45" s="79"/>
      <c r="X45" s="79"/>
      <c r="Y45" s="79"/>
      <c r="Z45" s="26"/>
      <c r="AA45" s="26">
        <v>6</v>
      </c>
      <c r="AB45" s="26"/>
      <c r="AC45" s="26"/>
      <c r="AD45" s="26"/>
      <c r="AE45" s="26"/>
      <c r="AF45" s="278">
        <v>4.6900000000000004</v>
      </c>
      <c r="AG45" s="198"/>
      <c r="AH45" s="198"/>
      <c r="AI45" s="384"/>
      <c r="AJ45" s="397">
        <f>AF45/V45</f>
        <v>0.85272727272727278</v>
      </c>
      <c r="AK45" s="398"/>
      <c r="AL45" s="471" t="s">
        <v>254</v>
      </c>
      <c r="AM45" s="598" t="s">
        <v>122</v>
      </c>
      <c r="AN45" s="598" t="s">
        <v>122</v>
      </c>
      <c r="AO45" s="601" t="s">
        <v>255</v>
      </c>
      <c r="AP45" s="601" t="s">
        <v>256</v>
      </c>
    </row>
    <row r="46" spans="1:45" s="5" customFormat="1" ht="66.75" customHeight="1" x14ac:dyDescent="0.25">
      <c r="A46" s="539"/>
      <c r="B46" s="459"/>
      <c r="C46" s="453"/>
      <c r="D46" s="448"/>
      <c r="E46" s="584"/>
      <c r="F46" s="584"/>
      <c r="G46" s="45" t="s">
        <v>10</v>
      </c>
      <c r="H46" s="116">
        <f>K46+P46+U46+V46+AA46</f>
        <v>1113374300</v>
      </c>
      <c r="I46" s="117">
        <v>46800000</v>
      </c>
      <c r="J46" s="117">
        <v>46800000</v>
      </c>
      <c r="K46" s="117">
        <v>46800000</v>
      </c>
      <c r="L46" s="116">
        <v>826055000</v>
      </c>
      <c r="M46" s="116">
        <v>826055000</v>
      </c>
      <c r="N46" s="116">
        <v>826055000</v>
      </c>
      <c r="O46" s="116">
        <v>826055000</v>
      </c>
      <c r="P46" s="116">
        <v>826055000</v>
      </c>
      <c r="Q46" s="170">
        <v>312965000</v>
      </c>
      <c r="R46" s="116">
        <v>307110000</v>
      </c>
      <c r="S46" s="116">
        <v>102297080</v>
      </c>
      <c r="T46" s="116">
        <v>67385080</v>
      </c>
      <c r="U46" s="116">
        <v>67310000</v>
      </c>
      <c r="V46" s="252">
        <v>79423300</v>
      </c>
      <c r="W46" s="116"/>
      <c r="X46" s="116"/>
      <c r="Y46" s="116"/>
      <c r="Z46" s="116"/>
      <c r="AA46" s="252">
        <v>93786000</v>
      </c>
      <c r="AB46" s="116"/>
      <c r="AC46" s="116"/>
      <c r="AD46" s="116"/>
      <c r="AE46" s="116"/>
      <c r="AF46" s="274">
        <v>79423300</v>
      </c>
      <c r="AG46" s="199"/>
      <c r="AH46" s="199"/>
      <c r="AI46" s="385"/>
      <c r="AJ46" s="397">
        <f>AF46/V46</f>
        <v>1</v>
      </c>
      <c r="AK46" s="398">
        <f>(K46+P46+U46+AF46)/H46</f>
        <v>0.91576417741993865</v>
      </c>
      <c r="AL46" s="471"/>
      <c r="AM46" s="599"/>
      <c r="AN46" s="599"/>
      <c r="AO46" s="601"/>
      <c r="AP46" s="601"/>
    </row>
    <row r="47" spans="1:45" s="5" customFormat="1" ht="53.25" customHeight="1" x14ac:dyDescent="0.25">
      <c r="A47" s="539"/>
      <c r="B47" s="459"/>
      <c r="C47" s="453"/>
      <c r="D47" s="448"/>
      <c r="E47" s="584"/>
      <c r="F47" s="584"/>
      <c r="G47" s="45" t="s">
        <v>11</v>
      </c>
      <c r="H47" s="121"/>
      <c r="I47" s="162"/>
      <c r="J47" s="162"/>
      <c r="K47" s="162"/>
      <c r="L47" s="121"/>
      <c r="M47" s="121"/>
      <c r="N47" s="121"/>
      <c r="O47" s="121"/>
      <c r="P47" s="121"/>
      <c r="Q47" s="142"/>
      <c r="R47" s="142"/>
      <c r="S47" s="142"/>
      <c r="T47" s="142"/>
      <c r="U47" s="142"/>
      <c r="V47" s="142"/>
      <c r="W47" s="142"/>
      <c r="X47" s="142"/>
      <c r="Y47" s="142"/>
      <c r="Z47" s="142"/>
      <c r="AA47" s="142"/>
      <c r="AB47" s="142"/>
      <c r="AC47" s="142"/>
      <c r="AD47" s="142"/>
      <c r="AE47" s="142"/>
      <c r="AF47" s="273"/>
      <c r="AG47" s="200"/>
      <c r="AH47" s="200"/>
      <c r="AI47" s="386"/>
      <c r="AJ47" s="399"/>
      <c r="AK47" s="403"/>
      <c r="AL47" s="471"/>
      <c r="AM47" s="599"/>
      <c r="AN47" s="599"/>
      <c r="AO47" s="601"/>
      <c r="AP47" s="601"/>
    </row>
    <row r="48" spans="1:45" s="5" customFormat="1" ht="62.25" customHeight="1" x14ac:dyDescent="0.25">
      <c r="A48" s="539"/>
      <c r="B48" s="459"/>
      <c r="C48" s="453"/>
      <c r="D48" s="448"/>
      <c r="E48" s="584"/>
      <c r="F48" s="584"/>
      <c r="G48" s="45" t="s">
        <v>12</v>
      </c>
      <c r="H48" s="121"/>
      <c r="I48" s="162"/>
      <c r="J48" s="162"/>
      <c r="K48" s="162"/>
      <c r="L48" s="135">
        <v>3000000</v>
      </c>
      <c r="M48" s="135">
        <v>3000000</v>
      </c>
      <c r="N48" s="135">
        <v>3000000</v>
      </c>
      <c r="O48" s="135">
        <v>3000000</v>
      </c>
      <c r="P48" s="135">
        <v>3000000</v>
      </c>
      <c r="Q48" s="168">
        <v>6170666</v>
      </c>
      <c r="R48" s="121">
        <v>6170666</v>
      </c>
      <c r="S48" s="121">
        <v>6170666</v>
      </c>
      <c r="T48" s="121">
        <v>6170666</v>
      </c>
      <c r="U48" s="121">
        <v>6170666</v>
      </c>
      <c r="V48" s="252">
        <v>3430000</v>
      </c>
      <c r="W48" s="121"/>
      <c r="X48" s="121"/>
      <c r="Y48" s="121"/>
      <c r="Z48" s="121"/>
      <c r="AA48" s="121"/>
      <c r="AB48" s="121"/>
      <c r="AC48" s="121"/>
      <c r="AD48" s="121"/>
      <c r="AE48" s="121"/>
      <c r="AF48" s="274">
        <v>3430000</v>
      </c>
      <c r="AG48" s="199"/>
      <c r="AH48" s="199"/>
      <c r="AI48" s="385"/>
      <c r="AJ48" s="401"/>
      <c r="AK48" s="398"/>
      <c r="AL48" s="471"/>
      <c r="AM48" s="599"/>
      <c r="AN48" s="599"/>
      <c r="AO48" s="601"/>
      <c r="AP48" s="601"/>
    </row>
    <row r="49" spans="1:42" s="5" customFormat="1" ht="54.75" customHeight="1" x14ac:dyDescent="0.25">
      <c r="A49" s="539"/>
      <c r="B49" s="459"/>
      <c r="C49" s="453"/>
      <c r="D49" s="448"/>
      <c r="E49" s="584"/>
      <c r="F49" s="584"/>
      <c r="G49" s="45" t="s">
        <v>13</v>
      </c>
      <c r="H49" s="31">
        <f t="shared" ref="H49:L50" si="43">+H45+H47</f>
        <v>6</v>
      </c>
      <c r="I49" s="87">
        <v>46800000</v>
      </c>
      <c r="J49" s="87">
        <v>46800000</v>
      </c>
      <c r="K49" s="87">
        <v>46800000</v>
      </c>
      <c r="L49" s="87">
        <f t="shared" si="43"/>
        <v>1.5</v>
      </c>
      <c r="M49" s="87">
        <f t="shared" ref="M49:O49" si="44">+M45+M47</f>
        <v>1.5</v>
      </c>
      <c r="N49" s="87">
        <f t="shared" si="44"/>
        <v>1.5</v>
      </c>
      <c r="O49" s="87">
        <f t="shared" si="44"/>
        <v>1.5</v>
      </c>
      <c r="P49" s="87">
        <f t="shared" ref="P49" si="45">+P45+P47</f>
        <v>1.5</v>
      </c>
      <c r="Q49" s="140">
        <f t="shared" ref="Q49" si="46">+Q45</f>
        <v>4.5</v>
      </c>
      <c r="R49" s="87">
        <v>4.5</v>
      </c>
      <c r="S49" s="87">
        <v>4.5</v>
      </c>
      <c r="T49" s="87">
        <v>4.5</v>
      </c>
      <c r="U49" s="31">
        <v>4.5</v>
      </c>
      <c r="V49" s="87">
        <f t="shared" ref="V49:V50" si="47">+V45+V47</f>
        <v>5.5</v>
      </c>
      <c r="W49" s="87"/>
      <c r="X49" s="87"/>
      <c r="Y49" s="87"/>
      <c r="Z49" s="31"/>
      <c r="AA49" s="87">
        <f t="shared" ref="AA49:AA50" si="48">+AA45+AA47</f>
        <v>6</v>
      </c>
      <c r="AB49" s="87"/>
      <c r="AC49" s="87"/>
      <c r="AD49" s="87"/>
      <c r="AE49" s="31"/>
      <c r="AF49" s="279">
        <f>+AF45+AF47</f>
        <v>4.6900000000000004</v>
      </c>
      <c r="AG49" s="113"/>
      <c r="AH49" s="113"/>
      <c r="AI49" s="387"/>
      <c r="AJ49" s="397"/>
      <c r="AK49" s="398"/>
      <c r="AL49" s="471"/>
      <c r="AM49" s="599"/>
      <c r="AN49" s="599"/>
      <c r="AO49" s="601"/>
      <c r="AP49" s="601"/>
    </row>
    <row r="50" spans="1:42" s="5" customFormat="1" ht="63.75" customHeight="1" thickBot="1" x14ac:dyDescent="0.3">
      <c r="A50" s="539"/>
      <c r="B50" s="460"/>
      <c r="C50" s="461"/>
      <c r="D50" s="448"/>
      <c r="E50" s="584"/>
      <c r="F50" s="584"/>
      <c r="G50" s="46" t="s">
        <v>14</v>
      </c>
      <c r="H50" s="116">
        <f t="shared" si="43"/>
        <v>1113374300</v>
      </c>
      <c r="I50" s="117">
        <f t="shared" si="43"/>
        <v>46800000</v>
      </c>
      <c r="J50" s="117">
        <f t="shared" si="43"/>
        <v>46800000</v>
      </c>
      <c r="K50" s="117">
        <f t="shared" si="43"/>
        <v>46800000</v>
      </c>
      <c r="L50" s="116">
        <f t="shared" si="43"/>
        <v>829055000</v>
      </c>
      <c r="M50" s="116">
        <f t="shared" ref="M50:O50" si="49">+M46+M48</f>
        <v>829055000</v>
      </c>
      <c r="N50" s="116">
        <f t="shared" si="49"/>
        <v>829055000</v>
      </c>
      <c r="O50" s="116">
        <f t="shared" si="49"/>
        <v>829055000</v>
      </c>
      <c r="P50" s="116">
        <f t="shared" ref="P50" si="50">+P46+P48</f>
        <v>829055000</v>
      </c>
      <c r="Q50" s="132">
        <f>+Q46+Q48</f>
        <v>319135666</v>
      </c>
      <c r="R50" s="116">
        <v>313280666</v>
      </c>
      <c r="S50" s="116">
        <v>108467746</v>
      </c>
      <c r="T50" s="116">
        <v>73555746</v>
      </c>
      <c r="U50" s="124">
        <v>73480666</v>
      </c>
      <c r="V50" s="254">
        <f t="shared" si="47"/>
        <v>82853300</v>
      </c>
      <c r="W50" s="116"/>
      <c r="X50" s="116"/>
      <c r="Y50" s="116"/>
      <c r="Z50" s="124"/>
      <c r="AA50" s="254">
        <f t="shared" si="48"/>
        <v>93786000</v>
      </c>
      <c r="AB50" s="116"/>
      <c r="AC50" s="116"/>
      <c r="AD50" s="116"/>
      <c r="AE50" s="124"/>
      <c r="AF50" s="276">
        <f>+AF46+AF48</f>
        <v>82853300</v>
      </c>
      <c r="AG50" s="201"/>
      <c r="AH50" s="201"/>
      <c r="AI50" s="388"/>
      <c r="AJ50" s="397"/>
      <c r="AK50" s="398"/>
      <c r="AL50" s="471"/>
      <c r="AM50" s="600"/>
      <c r="AN50" s="600"/>
      <c r="AO50" s="601"/>
      <c r="AP50" s="601"/>
    </row>
    <row r="51" spans="1:42" s="5" customFormat="1" ht="63.75" customHeight="1" x14ac:dyDescent="0.25">
      <c r="A51" s="539"/>
      <c r="B51" s="458">
        <v>8</v>
      </c>
      <c r="C51" s="452" t="s">
        <v>182</v>
      </c>
      <c r="D51" s="448" t="s">
        <v>121</v>
      </c>
      <c r="E51" s="584"/>
      <c r="F51" s="584"/>
      <c r="G51" s="48" t="s">
        <v>9</v>
      </c>
      <c r="H51" s="126">
        <v>100</v>
      </c>
      <c r="I51" s="79">
        <v>100</v>
      </c>
      <c r="J51" s="79">
        <v>100</v>
      </c>
      <c r="K51" s="79">
        <v>100</v>
      </c>
      <c r="L51" s="26">
        <v>100</v>
      </c>
      <c r="M51" s="26">
        <v>100</v>
      </c>
      <c r="N51" s="26">
        <v>100</v>
      </c>
      <c r="O51" s="26">
        <v>100</v>
      </c>
      <c r="P51" s="26">
        <v>100</v>
      </c>
      <c r="Q51" s="141">
        <v>1</v>
      </c>
      <c r="R51" s="142">
        <v>1</v>
      </c>
      <c r="S51" s="142">
        <v>1</v>
      </c>
      <c r="T51" s="142">
        <v>1</v>
      </c>
      <c r="U51" s="26">
        <v>1</v>
      </c>
      <c r="V51" s="260">
        <v>1</v>
      </c>
      <c r="W51" s="26"/>
      <c r="X51" s="26"/>
      <c r="Y51" s="26"/>
      <c r="Z51" s="26"/>
      <c r="AA51" s="260">
        <v>1</v>
      </c>
      <c r="AB51" s="26"/>
      <c r="AC51" s="26"/>
      <c r="AD51" s="26"/>
      <c r="AE51" s="26"/>
      <c r="AF51" s="280">
        <v>1</v>
      </c>
      <c r="AG51" s="198"/>
      <c r="AH51" s="198"/>
      <c r="AI51" s="384"/>
      <c r="AJ51" s="397">
        <f>AF51/V51</f>
        <v>1</v>
      </c>
      <c r="AK51" s="398">
        <f>100%/16*13</f>
        <v>0.8125</v>
      </c>
      <c r="AL51" s="471" t="s">
        <v>257</v>
      </c>
      <c r="AM51" s="473" t="s">
        <v>122</v>
      </c>
      <c r="AN51" s="473" t="s">
        <v>122</v>
      </c>
      <c r="AO51" s="476" t="s">
        <v>258</v>
      </c>
      <c r="AP51" s="477" t="s">
        <v>259</v>
      </c>
    </row>
    <row r="52" spans="1:42" s="5" customFormat="1" ht="66.75" customHeight="1" x14ac:dyDescent="0.25">
      <c r="A52" s="539"/>
      <c r="B52" s="459"/>
      <c r="C52" s="453"/>
      <c r="D52" s="448"/>
      <c r="E52" s="584"/>
      <c r="F52" s="584"/>
      <c r="G52" s="45" t="s">
        <v>10</v>
      </c>
      <c r="H52" s="116">
        <f>K52+P52+U52+V52+AA52</f>
        <v>831803167</v>
      </c>
      <c r="I52" s="117">
        <v>21906667</v>
      </c>
      <c r="J52" s="117">
        <v>21906667</v>
      </c>
      <c r="K52" s="117">
        <v>21906667</v>
      </c>
      <c r="L52" s="116">
        <v>160280000</v>
      </c>
      <c r="M52" s="116">
        <v>160280000</v>
      </c>
      <c r="N52" s="116">
        <v>160280000</v>
      </c>
      <c r="O52" s="116">
        <v>160280000</v>
      </c>
      <c r="P52" s="116">
        <v>160280000</v>
      </c>
      <c r="Q52" s="127">
        <v>245750000</v>
      </c>
      <c r="R52" s="143">
        <v>241640000</v>
      </c>
      <c r="S52" s="143">
        <v>241640000</v>
      </c>
      <c r="T52" s="143">
        <v>249480000</v>
      </c>
      <c r="U52" s="116">
        <v>249480000</v>
      </c>
      <c r="V52" s="259">
        <v>260136500</v>
      </c>
      <c r="W52" s="116"/>
      <c r="X52" s="116"/>
      <c r="Y52" s="116"/>
      <c r="Z52" s="116"/>
      <c r="AA52" s="252">
        <v>140000000</v>
      </c>
      <c r="AB52" s="116"/>
      <c r="AC52" s="116"/>
      <c r="AD52" s="116"/>
      <c r="AE52" s="116"/>
      <c r="AF52" s="274">
        <v>249908900</v>
      </c>
      <c r="AG52" s="199"/>
      <c r="AH52" s="199"/>
      <c r="AI52" s="385"/>
      <c r="AJ52" s="397">
        <f>AF52/V52</f>
        <v>0.96068371797114205</v>
      </c>
      <c r="AK52" s="398">
        <f>+(K52+P52+U52+AF52)/H52</f>
        <v>0.81939525363697008</v>
      </c>
      <c r="AL52" s="471"/>
      <c r="AM52" s="473"/>
      <c r="AN52" s="473"/>
      <c r="AO52" s="476"/>
      <c r="AP52" s="477"/>
    </row>
    <row r="53" spans="1:42" s="5" customFormat="1" ht="53.25" customHeight="1" x14ac:dyDescent="0.25">
      <c r="A53" s="539"/>
      <c r="B53" s="459"/>
      <c r="C53" s="453"/>
      <c r="D53" s="448"/>
      <c r="E53" s="584"/>
      <c r="F53" s="584"/>
      <c r="G53" s="45" t="s">
        <v>11</v>
      </c>
      <c r="H53" s="121"/>
      <c r="I53" s="162"/>
      <c r="J53" s="162"/>
      <c r="K53" s="162"/>
      <c r="L53" s="121"/>
      <c r="M53" s="121"/>
      <c r="N53" s="121"/>
      <c r="O53" s="121"/>
      <c r="P53" s="121"/>
      <c r="Q53" s="142"/>
      <c r="R53" s="142"/>
      <c r="S53" s="142"/>
      <c r="T53" s="142"/>
      <c r="U53" s="142"/>
      <c r="V53" s="142"/>
      <c r="W53" s="142"/>
      <c r="X53" s="142"/>
      <c r="Y53" s="142"/>
      <c r="Z53" s="142"/>
      <c r="AA53" s="142"/>
      <c r="AB53" s="142"/>
      <c r="AC53" s="142"/>
      <c r="AD53" s="142"/>
      <c r="AE53" s="142"/>
      <c r="AF53" s="273"/>
      <c r="AG53" s="202"/>
      <c r="AH53" s="202"/>
      <c r="AI53" s="389"/>
      <c r="AJ53" s="399"/>
      <c r="AK53" s="403"/>
      <c r="AL53" s="471"/>
      <c r="AM53" s="473"/>
      <c r="AN53" s="473"/>
      <c r="AO53" s="476"/>
      <c r="AP53" s="477"/>
    </row>
    <row r="54" spans="1:42" s="5" customFormat="1" ht="62.25" customHeight="1" x14ac:dyDescent="0.25">
      <c r="A54" s="539"/>
      <c r="B54" s="459"/>
      <c r="C54" s="453"/>
      <c r="D54" s="448"/>
      <c r="E54" s="584"/>
      <c r="F54" s="584"/>
      <c r="G54" s="45" t="s">
        <v>12</v>
      </c>
      <c r="H54" s="121"/>
      <c r="I54" s="162"/>
      <c r="J54" s="162"/>
      <c r="K54" s="162"/>
      <c r="L54" s="135"/>
      <c r="M54" s="135"/>
      <c r="N54" s="135"/>
      <c r="O54" s="135"/>
      <c r="P54" s="135"/>
      <c r="Q54" s="168">
        <v>15668666</v>
      </c>
      <c r="R54" s="121">
        <v>15668666</v>
      </c>
      <c r="S54" s="121">
        <v>15668666</v>
      </c>
      <c r="T54" s="121">
        <v>15668666</v>
      </c>
      <c r="U54" s="121">
        <v>15668666</v>
      </c>
      <c r="V54" s="261">
        <v>6271666</v>
      </c>
      <c r="W54" s="121"/>
      <c r="X54" s="121"/>
      <c r="Y54" s="121"/>
      <c r="Z54" s="121"/>
      <c r="AA54" s="121"/>
      <c r="AB54" s="121"/>
      <c r="AC54" s="121"/>
      <c r="AD54" s="121"/>
      <c r="AE54" s="121"/>
      <c r="AF54" s="274">
        <v>6271666</v>
      </c>
      <c r="AG54" s="199"/>
      <c r="AH54" s="199"/>
      <c r="AI54" s="385"/>
      <c r="AJ54" s="401"/>
      <c r="AK54" s="398"/>
      <c r="AL54" s="471"/>
      <c r="AM54" s="473"/>
      <c r="AN54" s="473"/>
      <c r="AO54" s="476"/>
      <c r="AP54" s="477"/>
    </row>
    <row r="55" spans="1:42" s="5" customFormat="1" ht="54.75" customHeight="1" x14ac:dyDescent="0.25">
      <c r="A55" s="539"/>
      <c r="B55" s="459"/>
      <c r="C55" s="453"/>
      <c r="D55" s="448"/>
      <c r="E55" s="584"/>
      <c r="F55" s="584"/>
      <c r="G55" s="45" t="s">
        <v>13</v>
      </c>
      <c r="H55" s="87">
        <f t="shared" ref="H55:L56" si="51">+H51+H53</f>
        <v>100</v>
      </c>
      <c r="I55" s="87">
        <f t="shared" si="51"/>
        <v>100</v>
      </c>
      <c r="J55" s="87">
        <f t="shared" si="51"/>
        <v>100</v>
      </c>
      <c r="K55" s="87">
        <f t="shared" si="51"/>
        <v>100</v>
      </c>
      <c r="L55" s="87">
        <f t="shared" si="51"/>
        <v>100</v>
      </c>
      <c r="M55" s="87">
        <f t="shared" ref="M55:O55" si="52">+M51+M53</f>
        <v>100</v>
      </c>
      <c r="N55" s="87">
        <f t="shared" si="52"/>
        <v>100</v>
      </c>
      <c r="O55" s="87">
        <f t="shared" si="52"/>
        <v>100</v>
      </c>
      <c r="P55" s="87">
        <f t="shared" ref="P55" si="53">+P51+P53</f>
        <v>100</v>
      </c>
      <c r="Q55" s="144">
        <v>1</v>
      </c>
      <c r="R55" s="87">
        <v>1</v>
      </c>
      <c r="S55" s="87">
        <v>1</v>
      </c>
      <c r="T55" s="87">
        <v>1</v>
      </c>
      <c r="U55" s="31">
        <v>1</v>
      </c>
      <c r="V55" s="92">
        <f t="shared" ref="V55:V56" si="54">+V51+V53</f>
        <v>1</v>
      </c>
      <c r="W55" s="87"/>
      <c r="X55" s="87"/>
      <c r="Y55" s="87"/>
      <c r="Z55" s="31"/>
      <c r="AA55" s="92">
        <f t="shared" ref="AA55:AA56" si="55">+AA51+AA53</f>
        <v>1</v>
      </c>
      <c r="AB55" s="87"/>
      <c r="AC55" s="87"/>
      <c r="AD55" s="87"/>
      <c r="AE55" s="31"/>
      <c r="AF55" s="92">
        <f t="shared" ref="AF55:AF56" si="56">+AF51+AF53</f>
        <v>1</v>
      </c>
      <c r="AG55" s="113"/>
      <c r="AH55" s="113"/>
      <c r="AI55" s="387"/>
      <c r="AJ55" s="397"/>
      <c r="AK55" s="405"/>
      <c r="AL55" s="471"/>
      <c r="AM55" s="473"/>
      <c r="AN55" s="473"/>
      <c r="AO55" s="476"/>
      <c r="AP55" s="477"/>
    </row>
    <row r="56" spans="1:42" s="5" customFormat="1" ht="63.75" customHeight="1" thickBot="1" x14ac:dyDescent="0.3">
      <c r="A56" s="539"/>
      <c r="B56" s="460"/>
      <c r="C56" s="461"/>
      <c r="D56" s="448"/>
      <c r="E56" s="584"/>
      <c r="F56" s="584"/>
      <c r="G56" s="46" t="s">
        <v>14</v>
      </c>
      <c r="H56" s="116">
        <f t="shared" si="51"/>
        <v>831803167</v>
      </c>
      <c r="I56" s="117">
        <f t="shared" si="51"/>
        <v>21906667</v>
      </c>
      <c r="J56" s="117">
        <f t="shared" si="51"/>
        <v>21906667</v>
      </c>
      <c r="K56" s="117">
        <f t="shared" si="51"/>
        <v>21906667</v>
      </c>
      <c r="L56" s="116">
        <f t="shared" si="51"/>
        <v>160280000</v>
      </c>
      <c r="M56" s="116">
        <f t="shared" ref="M56:O56" si="57">+M52+M54</f>
        <v>160280000</v>
      </c>
      <c r="N56" s="116">
        <f t="shared" si="57"/>
        <v>160280000</v>
      </c>
      <c r="O56" s="116">
        <f t="shared" si="57"/>
        <v>160280000</v>
      </c>
      <c r="P56" s="116">
        <f t="shared" ref="P56:Q56" si="58">+P52+P54</f>
        <v>160280000</v>
      </c>
      <c r="Q56" s="132">
        <f t="shared" si="58"/>
        <v>261418666</v>
      </c>
      <c r="R56" s="116">
        <v>257308666</v>
      </c>
      <c r="S56" s="116">
        <v>257308666</v>
      </c>
      <c r="T56" s="116">
        <v>265148666</v>
      </c>
      <c r="U56" s="124">
        <v>265148666</v>
      </c>
      <c r="V56" s="252">
        <f t="shared" si="54"/>
        <v>266408166</v>
      </c>
      <c r="W56" s="116"/>
      <c r="X56" s="116"/>
      <c r="Y56" s="116"/>
      <c r="Z56" s="124"/>
      <c r="AA56" s="252">
        <f t="shared" si="55"/>
        <v>140000000</v>
      </c>
      <c r="AB56" s="116"/>
      <c r="AC56" s="116"/>
      <c r="AD56" s="116"/>
      <c r="AE56" s="124"/>
      <c r="AF56" s="252">
        <f t="shared" si="56"/>
        <v>256180566</v>
      </c>
      <c r="AG56" s="201"/>
      <c r="AH56" s="201"/>
      <c r="AI56" s="388"/>
      <c r="AJ56" s="397"/>
      <c r="AK56" s="398"/>
      <c r="AL56" s="472"/>
      <c r="AM56" s="473"/>
      <c r="AN56" s="473"/>
      <c r="AO56" s="476"/>
      <c r="AP56" s="477"/>
    </row>
    <row r="57" spans="1:42" s="5" customFormat="1" ht="63.75" customHeight="1" x14ac:dyDescent="0.25">
      <c r="A57" s="539"/>
      <c r="B57" s="458">
        <v>9</v>
      </c>
      <c r="C57" s="452" t="s">
        <v>183</v>
      </c>
      <c r="D57" s="448" t="s">
        <v>130</v>
      </c>
      <c r="E57" s="584"/>
      <c r="F57" s="584"/>
      <c r="G57" s="48" t="s">
        <v>9</v>
      </c>
      <c r="H57" s="126">
        <v>2500</v>
      </c>
      <c r="I57" s="79">
        <v>366</v>
      </c>
      <c r="J57" s="79">
        <v>366</v>
      </c>
      <c r="K57" s="79">
        <v>366</v>
      </c>
      <c r="L57" s="26">
        <v>950</v>
      </c>
      <c r="M57" s="26">
        <v>950</v>
      </c>
      <c r="N57" s="26">
        <v>950</v>
      </c>
      <c r="O57" s="26">
        <v>950</v>
      </c>
      <c r="P57" s="142">
        <v>941</v>
      </c>
      <c r="Q57" s="145">
        <v>1550</v>
      </c>
      <c r="R57" s="142">
        <v>1550</v>
      </c>
      <c r="S57" s="142">
        <v>1550</v>
      </c>
      <c r="T57" s="142">
        <v>1550</v>
      </c>
      <c r="U57" s="26">
        <v>1367</v>
      </c>
      <c r="V57" s="26">
        <f>+U57+850</f>
        <v>2217</v>
      </c>
      <c r="W57" s="26"/>
      <c r="X57" s="26"/>
      <c r="Y57" s="26"/>
      <c r="Z57" s="26"/>
      <c r="AA57" s="26">
        <v>2500</v>
      </c>
      <c r="AB57" s="26"/>
      <c r="AC57" s="26"/>
      <c r="AD57" s="26"/>
      <c r="AE57" s="26"/>
      <c r="AF57" s="272">
        <v>1467</v>
      </c>
      <c r="AG57" s="198"/>
      <c r="AH57" s="198"/>
      <c r="AI57" s="384"/>
      <c r="AJ57" s="397">
        <f>AF57/V57</f>
        <v>0.66170500676589983</v>
      </c>
      <c r="AK57" s="398"/>
      <c r="AL57" s="513" t="s">
        <v>260</v>
      </c>
      <c r="AM57" s="515" t="s">
        <v>216</v>
      </c>
      <c r="AN57" s="455" t="s">
        <v>122</v>
      </c>
      <c r="AO57" s="455" t="s">
        <v>184</v>
      </c>
      <c r="AP57" s="455" t="s">
        <v>141</v>
      </c>
    </row>
    <row r="58" spans="1:42" s="5" customFormat="1" ht="66.75" customHeight="1" x14ac:dyDescent="0.25">
      <c r="A58" s="539"/>
      <c r="B58" s="459"/>
      <c r="C58" s="453"/>
      <c r="D58" s="448"/>
      <c r="E58" s="584"/>
      <c r="F58" s="584"/>
      <c r="G58" s="45" t="s">
        <v>10</v>
      </c>
      <c r="H58" s="116">
        <f>K58+P58+U58+V58+AA58</f>
        <v>3473459326</v>
      </c>
      <c r="I58" s="117">
        <v>399000000</v>
      </c>
      <c r="J58" s="117">
        <v>399000000</v>
      </c>
      <c r="K58" s="117">
        <v>393582666</v>
      </c>
      <c r="L58" s="116">
        <v>728062060</v>
      </c>
      <c r="M58" s="116">
        <v>728062060</v>
      </c>
      <c r="N58" s="116">
        <v>728062060</v>
      </c>
      <c r="O58" s="116">
        <v>728062060</v>
      </c>
      <c r="P58" s="142">
        <v>724208000</v>
      </c>
      <c r="Q58" s="146">
        <v>666920000</v>
      </c>
      <c r="R58" s="143">
        <v>696920000</v>
      </c>
      <c r="S58" s="143">
        <v>696920000</v>
      </c>
      <c r="T58" s="143">
        <v>656695000</v>
      </c>
      <c r="U58" s="116">
        <v>653325000</v>
      </c>
      <c r="V58" s="259">
        <v>1032343660</v>
      </c>
      <c r="W58" s="116"/>
      <c r="X58" s="116"/>
      <c r="Y58" s="116"/>
      <c r="Z58" s="116"/>
      <c r="AA58" s="252">
        <v>670000000</v>
      </c>
      <c r="AB58" s="116"/>
      <c r="AC58" s="116"/>
      <c r="AD58" s="116"/>
      <c r="AE58" s="116"/>
      <c r="AF58" s="274">
        <v>930440200</v>
      </c>
      <c r="AG58" s="199"/>
      <c r="AH58" s="199"/>
      <c r="AI58" s="385"/>
      <c r="AJ58" s="397">
        <f>AF58/V58</f>
        <v>0.90128920828554315</v>
      </c>
      <c r="AK58" s="398">
        <f>+(K58+P58+U58+AF58)/H58</f>
        <v>0.77777098058352212</v>
      </c>
      <c r="AL58" s="513"/>
      <c r="AM58" s="516"/>
      <c r="AN58" s="456"/>
      <c r="AO58" s="456"/>
      <c r="AP58" s="456"/>
    </row>
    <row r="59" spans="1:42" s="5" customFormat="1" ht="53.25" customHeight="1" x14ac:dyDescent="0.25">
      <c r="A59" s="539"/>
      <c r="B59" s="459"/>
      <c r="C59" s="453"/>
      <c r="D59" s="448"/>
      <c r="E59" s="584"/>
      <c r="F59" s="584"/>
      <c r="G59" s="45" t="s">
        <v>11</v>
      </c>
      <c r="H59" s="121"/>
      <c r="I59" s="162"/>
      <c r="J59" s="162"/>
      <c r="K59" s="162"/>
      <c r="L59" s="121"/>
      <c r="M59" s="121"/>
      <c r="N59" s="121"/>
      <c r="O59" s="121"/>
      <c r="P59" s="134"/>
      <c r="Q59" s="142"/>
      <c r="R59" s="121"/>
      <c r="S59" s="121"/>
      <c r="T59" s="121"/>
      <c r="U59" s="121"/>
      <c r="V59" s="121"/>
      <c r="W59" s="121"/>
      <c r="X59" s="121"/>
      <c r="Y59" s="121"/>
      <c r="Z59" s="121"/>
      <c r="AA59" s="121"/>
      <c r="AB59" s="121"/>
      <c r="AC59" s="121"/>
      <c r="AD59" s="121"/>
      <c r="AE59" s="121"/>
      <c r="AF59" s="273"/>
      <c r="AG59" s="200"/>
      <c r="AH59" s="200"/>
      <c r="AI59" s="386"/>
      <c r="AJ59" s="399"/>
      <c r="AK59" s="403"/>
      <c r="AL59" s="513"/>
      <c r="AM59" s="516"/>
      <c r="AN59" s="456"/>
      <c r="AO59" s="456"/>
      <c r="AP59" s="456"/>
    </row>
    <row r="60" spans="1:42" s="5" customFormat="1" ht="62.25" customHeight="1" x14ac:dyDescent="0.25">
      <c r="A60" s="539"/>
      <c r="B60" s="459"/>
      <c r="C60" s="453"/>
      <c r="D60" s="448"/>
      <c r="E60" s="584"/>
      <c r="F60" s="584"/>
      <c r="G60" s="45" t="s">
        <v>12</v>
      </c>
      <c r="H60" s="121"/>
      <c r="I60" s="162"/>
      <c r="J60" s="162"/>
      <c r="K60" s="162"/>
      <c r="L60" s="135">
        <v>46095761</v>
      </c>
      <c r="M60" s="135">
        <v>46095761</v>
      </c>
      <c r="N60" s="135">
        <v>46095761</v>
      </c>
      <c r="O60" s="135">
        <v>46095761</v>
      </c>
      <c r="P60" s="147">
        <v>35945761</v>
      </c>
      <c r="Q60" s="168">
        <v>131987336</v>
      </c>
      <c r="R60" s="121">
        <v>129736670</v>
      </c>
      <c r="S60" s="121">
        <v>129736670</v>
      </c>
      <c r="T60" s="121">
        <v>129736670</v>
      </c>
      <c r="U60" s="121">
        <v>129736670</v>
      </c>
      <c r="V60" s="261">
        <v>50921333</v>
      </c>
      <c r="W60" s="121"/>
      <c r="X60" s="121"/>
      <c r="Y60" s="121"/>
      <c r="Z60" s="121"/>
      <c r="AA60" s="121"/>
      <c r="AB60" s="121"/>
      <c r="AC60" s="121"/>
      <c r="AD60" s="121"/>
      <c r="AE60" s="121"/>
      <c r="AF60" s="274">
        <v>35328165</v>
      </c>
      <c r="AG60" s="199"/>
      <c r="AH60" s="199"/>
      <c r="AI60" s="385"/>
      <c r="AJ60" s="401"/>
      <c r="AK60" s="398"/>
      <c r="AL60" s="513"/>
      <c r="AM60" s="516"/>
      <c r="AN60" s="456"/>
      <c r="AO60" s="456"/>
      <c r="AP60" s="456"/>
    </row>
    <row r="61" spans="1:42" s="5" customFormat="1" ht="54.75" customHeight="1" x14ac:dyDescent="0.25">
      <c r="A61" s="539"/>
      <c r="B61" s="459"/>
      <c r="C61" s="453"/>
      <c r="D61" s="448"/>
      <c r="E61" s="584"/>
      <c r="F61" s="584"/>
      <c r="G61" s="45" t="s">
        <v>13</v>
      </c>
      <c r="H61" s="87">
        <f t="shared" ref="H61:L62" si="59">+H57+H59</f>
        <v>2500</v>
      </c>
      <c r="I61" s="87">
        <f t="shared" si="59"/>
        <v>366</v>
      </c>
      <c r="J61" s="87">
        <f t="shared" si="59"/>
        <v>366</v>
      </c>
      <c r="K61" s="87">
        <f t="shared" si="59"/>
        <v>366</v>
      </c>
      <c r="L61" s="87">
        <f t="shared" si="59"/>
        <v>950</v>
      </c>
      <c r="M61" s="87">
        <f t="shared" ref="M61:O61" si="60">+M57+M59</f>
        <v>950</v>
      </c>
      <c r="N61" s="87">
        <f t="shared" si="60"/>
        <v>950</v>
      </c>
      <c r="O61" s="87">
        <f t="shared" si="60"/>
        <v>950</v>
      </c>
      <c r="P61" s="121">
        <v>941</v>
      </c>
      <c r="Q61" s="148">
        <f t="shared" ref="Q61:Q62" si="61">+Q57+Q59</f>
        <v>1550</v>
      </c>
      <c r="R61" s="87">
        <v>1550</v>
      </c>
      <c r="S61" s="87">
        <v>1550</v>
      </c>
      <c r="T61" s="87">
        <v>1550</v>
      </c>
      <c r="U61" s="31">
        <v>1367</v>
      </c>
      <c r="V61" s="262">
        <f>+V57</f>
        <v>2217</v>
      </c>
      <c r="W61" s="87"/>
      <c r="X61" s="87"/>
      <c r="Y61" s="87"/>
      <c r="Z61" s="31"/>
      <c r="AA61" s="31">
        <f t="shared" ref="AA61:AA62" si="62">+AA57+AA59</f>
        <v>2500</v>
      </c>
      <c r="AB61" s="87"/>
      <c r="AC61" s="87"/>
      <c r="AD61" s="87"/>
      <c r="AE61" s="31"/>
      <c r="AF61" s="275">
        <f>+AF57+AF59</f>
        <v>1467</v>
      </c>
      <c r="AG61" s="113"/>
      <c r="AH61" s="113"/>
      <c r="AI61" s="387"/>
      <c r="AJ61" s="397"/>
      <c r="AK61" s="398"/>
      <c r="AL61" s="513"/>
      <c r="AM61" s="516"/>
      <c r="AN61" s="456"/>
      <c r="AO61" s="456"/>
      <c r="AP61" s="456"/>
    </row>
    <row r="62" spans="1:42" s="5" customFormat="1" ht="63.75" customHeight="1" thickBot="1" x14ac:dyDescent="0.3">
      <c r="A62" s="540"/>
      <c r="B62" s="460"/>
      <c r="C62" s="461"/>
      <c r="D62" s="448"/>
      <c r="E62" s="585"/>
      <c r="F62" s="584"/>
      <c r="G62" s="46" t="s">
        <v>14</v>
      </c>
      <c r="H62" s="116">
        <f t="shared" si="59"/>
        <v>3473459326</v>
      </c>
      <c r="I62" s="117">
        <f t="shared" si="59"/>
        <v>399000000</v>
      </c>
      <c r="J62" s="117">
        <f t="shared" si="59"/>
        <v>399000000</v>
      </c>
      <c r="K62" s="117">
        <f t="shared" si="59"/>
        <v>393582666</v>
      </c>
      <c r="L62" s="116">
        <f t="shared" si="59"/>
        <v>774157821</v>
      </c>
      <c r="M62" s="116">
        <f t="shared" ref="M62:O62" si="63">+M58+M60</f>
        <v>774157821</v>
      </c>
      <c r="N62" s="116">
        <f t="shared" si="63"/>
        <v>774157821</v>
      </c>
      <c r="O62" s="116">
        <f t="shared" si="63"/>
        <v>774157821</v>
      </c>
      <c r="P62" s="129">
        <f>+P58+P60</f>
        <v>760153761</v>
      </c>
      <c r="Q62" s="132">
        <f t="shared" si="61"/>
        <v>798907336</v>
      </c>
      <c r="R62" s="116">
        <v>826656670</v>
      </c>
      <c r="S62" s="116">
        <v>826656670</v>
      </c>
      <c r="T62" s="116">
        <v>786431670</v>
      </c>
      <c r="U62" s="124">
        <v>783061670</v>
      </c>
      <c r="V62" s="252">
        <f>+V58</f>
        <v>1032343660</v>
      </c>
      <c r="W62" s="116"/>
      <c r="X62" s="116"/>
      <c r="Y62" s="116"/>
      <c r="Z62" s="124"/>
      <c r="AA62" s="252">
        <f t="shared" si="62"/>
        <v>670000000</v>
      </c>
      <c r="AB62" s="116"/>
      <c r="AC62" s="116"/>
      <c r="AD62" s="116"/>
      <c r="AE62" s="124"/>
      <c r="AF62" s="276">
        <f>+AF58+AF60</f>
        <v>965768365</v>
      </c>
      <c r="AG62" s="201"/>
      <c r="AH62" s="201"/>
      <c r="AI62" s="388"/>
      <c r="AJ62" s="397"/>
      <c r="AK62" s="398"/>
      <c r="AL62" s="514"/>
      <c r="AM62" s="517"/>
      <c r="AN62" s="457"/>
      <c r="AO62" s="457"/>
      <c r="AP62" s="457"/>
    </row>
    <row r="63" spans="1:42" s="5" customFormat="1" ht="63.75" customHeight="1" x14ac:dyDescent="0.25">
      <c r="A63" s="538" t="s">
        <v>148</v>
      </c>
      <c r="B63" s="458">
        <v>10</v>
      </c>
      <c r="C63" s="452" t="s">
        <v>185</v>
      </c>
      <c r="D63" s="448" t="s">
        <v>130</v>
      </c>
      <c r="E63" s="583" t="s">
        <v>146</v>
      </c>
      <c r="F63" s="584"/>
      <c r="G63" s="48" t="s">
        <v>9</v>
      </c>
      <c r="H63" s="26">
        <v>100</v>
      </c>
      <c r="I63" s="79">
        <v>20</v>
      </c>
      <c r="J63" s="79">
        <v>20</v>
      </c>
      <c r="K63" s="79" t="s">
        <v>171</v>
      </c>
      <c r="L63" s="79">
        <v>62.6</v>
      </c>
      <c r="M63" s="79">
        <v>62.6</v>
      </c>
      <c r="N63" s="79">
        <v>62.6</v>
      </c>
      <c r="O63" s="26">
        <v>62.6</v>
      </c>
      <c r="P63" s="149">
        <v>62.6</v>
      </c>
      <c r="Q63" s="141">
        <v>0.7</v>
      </c>
      <c r="R63" s="26">
        <v>0.7</v>
      </c>
      <c r="S63" s="26">
        <v>0.7</v>
      </c>
      <c r="T63" s="26">
        <v>0.7</v>
      </c>
      <c r="U63" s="26">
        <v>0.7</v>
      </c>
      <c r="V63" s="256">
        <v>0</v>
      </c>
      <c r="W63" s="26"/>
      <c r="X63" s="26"/>
      <c r="Y63" s="26"/>
      <c r="Z63" s="26"/>
      <c r="AA63" s="256">
        <v>0</v>
      </c>
      <c r="AB63" s="26"/>
      <c r="AC63" s="26"/>
      <c r="AD63" s="26"/>
      <c r="AE63" s="26"/>
      <c r="AF63" s="281">
        <v>0</v>
      </c>
      <c r="AG63" s="114"/>
      <c r="AH63" s="114"/>
      <c r="AI63" s="391"/>
      <c r="AJ63" s="397">
        <v>0</v>
      </c>
      <c r="AK63" s="398"/>
      <c r="AL63" s="568"/>
      <c r="AM63" s="571"/>
      <c r="AN63" s="574"/>
      <c r="AO63" s="577"/>
      <c r="AP63" s="580"/>
    </row>
    <row r="64" spans="1:42" s="5" customFormat="1" ht="66.75" customHeight="1" x14ac:dyDescent="0.25">
      <c r="A64" s="539"/>
      <c r="B64" s="459"/>
      <c r="C64" s="453"/>
      <c r="D64" s="448"/>
      <c r="E64" s="584"/>
      <c r="F64" s="584"/>
      <c r="G64" s="45" t="s">
        <v>10</v>
      </c>
      <c r="H64" s="116">
        <f>K64+P64+U64+V64+AA64</f>
        <v>238858333</v>
      </c>
      <c r="I64" s="117">
        <v>139733333</v>
      </c>
      <c r="J64" s="117">
        <v>139733333</v>
      </c>
      <c r="K64" s="117">
        <v>139733333</v>
      </c>
      <c r="L64" s="116">
        <v>70330000</v>
      </c>
      <c r="M64" s="116">
        <v>70330000</v>
      </c>
      <c r="N64" s="116">
        <v>70330000</v>
      </c>
      <c r="O64" s="171">
        <v>70330000</v>
      </c>
      <c r="P64" s="119">
        <v>62215000</v>
      </c>
      <c r="Q64" s="127">
        <v>56805000</v>
      </c>
      <c r="R64" s="116">
        <v>43210000</v>
      </c>
      <c r="S64" s="116">
        <v>43210000</v>
      </c>
      <c r="T64" s="116">
        <v>36910000</v>
      </c>
      <c r="U64" s="116">
        <v>36910000</v>
      </c>
      <c r="V64" s="259">
        <v>0</v>
      </c>
      <c r="W64" s="116"/>
      <c r="X64" s="116"/>
      <c r="Y64" s="116"/>
      <c r="Z64" s="116"/>
      <c r="AA64" s="259">
        <v>0</v>
      </c>
      <c r="AB64" s="116"/>
      <c r="AC64" s="116"/>
      <c r="AD64" s="116"/>
      <c r="AE64" s="116"/>
      <c r="AF64" s="282">
        <v>0</v>
      </c>
      <c r="AG64" s="199"/>
      <c r="AH64" s="199"/>
      <c r="AI64" s="385"/>
      <c r="AJ64" s="397">
        <v>0</v>
      </c>
      <c r="AK64" s="398">
        <v>0.92949999999999999</v>
      </c>
      <c r="AL64" s="569"/>
      <c r="AM64" s="572"/>
      <c r="AN64" s="575"/>
      <c r="AO64" s="578"/>
      <c r="AP64" s="581"/>
    </row>
    <row r="65" spans="1:42" s="5" customFormat="1" ht="53.25" customHeight="1" x14ac:dyDescent="0.25">
      <c r="A65" s="539"/>
      <c r="B65" s="459"/>
      <c r="C65" s="453"/>
      <c r="D65" s="448"/>
      <c r="E65" s="584"/>
      <c r="F65" s="584"/>
      <c r="G65" s="45" t="s">
        <v>11</v>
      </c>
      <c r="H65" s="121"/>
      <c r="I65" s="162"/>
      <c r="J65" s="162"/>
      <c r="K65" s="162"/>
      <c r="L65" s="121"/>
      <c r="M65" s="121"/>
      <c r="N65" s="121"/>
      <c r="O65" s="150"/>
      <c r="P65" s="151"/>
      <c r="Q65" s="142"/>
      <c r="R65" s="142"/>
      <c r="S65" s="142"/>
      <c r="T65" s="142"/>
      <c r="U65" s="142"/>
      <c r="V65" s="142"/>
      <c r="W65" s="142"/>
      <c r="X65" s="142"/>
      <c r="Y65" s="142"/>
      <c r="Z65" s="142"/>
      <c r="AA65" s="142"/>
      <c r="AB65" s="142"/>
      <c r="AC65" s="142"/>
      <c r="AD65" s="142"/>
      <c r="AE65" s="142"/>
      <c r="AF65" s="273"/>
      <c r="AG65" s="200"/>
      <c r="AH65" s="200"/>
      <c r="AI65" s="386"/>
      <c r="AJ65" s="399"/>
      <c r="AK65" s="403"/>
      <c r="AL65" s="569"/>
      <c r="AM65" s="572"/>
      <c r="AN65" s="575"/>
      <c r="AO65" s="578"/>
      <c r="AP65" s="581"/>
    </row>
    <row r="66" spans="1:42" s="5" customFormat="1" ht="62.25" customHeight="1" x14ac:dyDescent="0.25">
      <c r="A66" s="539"/>
      <c r="B66" s="459"/>
      <c r="C66" s="453"/>
      <c r="D66" s="448"/>
      <c r="E66" s="584"/>
      <c r="F66" s="584"/>
      <c r="G66" s="45" t="s">
        <v>12</v>
      </c>
      <c r="H66" s="121"/>
      <c r="I66" s="162"/>
      <c r="J66" s="162"/>
      <c r="K66" s="162"/>
      <c r="L66" s="166">
        <v>47730000</v>
      </c>
      <c r="M66" s="166">
        <v>47730000</v>
      </c>
      <c r="N66" s="166">
        <v>47730000</v>
      </c>
      <c r="O66" s="127">
        <v>47730000</v>
      </c>
      <c r="P66" s="128">
        <v>47730000</v>
      </c>
      <c r="Q66" s="168">
        <v>18652667</v>
      </c>
      <c r="R66" s="121">
        <v>18652667</v>
      </c>
      <c r="S66" s="121">
        <v>18652667</v>
      </c>
      <c r="T66" s="121">
        <v>18652667</v>
      </c>
      <c r="U66" s="121">
        <v>18652667</v>
      </c>
      <c r="V66" s="252">
        <v>2100000</v>
      </c>
      <c r="W66" s="121"/>
      <c r="X66" s="121"/>
      <c r="Y66" s="121"/>
      <c r="Z66" s="121"/>
      <c r="AA66" s="121"/>
      <c r="AB66" s="121"/>
      <c r="AC66" s="121"/>
      <c r="AD66" s="121"/>
      <c r="AE66" s="121"/>
      <c r="AF66" s="274">
        <v>2100000</v>
      </c>
      <c r="AG66" s="203"/>
      <c r="AH66" s="203"/>
      <c r="AI66" s="392"/>
      <c r="AJ66" s="401"/>
      <c r="AK66" s="403"/>
      <c r="AL66" s="569"/>
      <c r="AM66" s="572"/>
      <c r="AN66" s="575"/>
      <c r="AO66" s="578"/>
      <c r="AP66" s="581"/>
    </row>
    <row r="67" spans="1:42" s="5" customFormat="1" ht="54.75" customHeight="1" x14ac:dyDescent="0.25">
      <c r="A67" s="539"/>
      <c r="B67" s="459"/>
      <c r="C67" s="453"/>
      <c r="D67" s="448"/>
      <c r="E67" s="584"/>
      <c r="F67" s="584"/>
      <c r="G67" s="45" t="s">
        <v>13</v>
      </c>
      <c r="H67" s="87">
        <f t="shared" ref="H67:L68" si="64">+H63+H65</f>
        <v>100</v>
      </c>
      <c r="I67" s="87">
        <f t="shared" si="64"/>
        <v>20</v>
      </c>
      <c r="J67" s="87">
        <f t="shared" si="64"/>
        <v>20</v>
      </c>
      <c r="K67" s="87">
        <v>17.399999999999999</v>
      </c>
      <c r="L67" s="87">
        <f t="shared" si="64"/>
        <v>62.6</v>
      </c>
      <c r="M67" s="87">
        <f t="shared" ref="M67:N67" si="65">+M63+M65</f>
        <v>62.6</v>
      </c>
      <c r="N67" s="87">
        <f t="shared" si="65"/>
        <v>62.6</v>
      </c>
      <c r="O67" s="152">
        <f>+O65+O63</f>
        <v>62.6</v>
      </c>
      <c r="P67" s="153">
        <f>+P63+P65</f>
        <v>62.6</v>
      </c>
      <c r="Q67" s="154">
        <f t="shared" ref="Q67:Q68" si="66">+Q63+Q65</f>
        <v>0.7</v>
      </c>
      <c r="R67" s="87">
        <v>0.7</v>
      </c>
      <c r="S67" s="87">
        <v>0.7</v>
      </c>
      <c r="T67" s="87">
        <v>0.7</v>
      </c>
      <c r="U67" s="31">
        <v>0.7</v>
      </c>
      <c r="V67" s="92">
        <f t="shared" ref="V67:V68" si="67">+V63+V65</f>
        <v>0</v>
      </c>
      <c r="W67" s="87"/>
      <c r="X67" s="87"/>
      <c r="Y67" s="87"/>
      <c r="Z67" s="31"/>
      <c r="AA67" s="87">
        <f t="shared" ref="AA67:AA68" si="68">+AA63+AA65</f>
        <v>0</v>
      </c>
      <c r="AB67" s="87"/>
      <c r="AC67" s="87"/>
      <c r="AD67" s="87"/>
      <c r="AE67" s="31"/>
      <c r="AF67" s="275">
        <f>+AF63+AF65</f>
        <v>0</v>
      </c>
      <c r="AG67" s="113"/>
      <c r="AH67" s="113"/>
      <c r="AI67" s="387"/>
      <c r="AJ67" s="397"/>
      <c r="AK67" s="398"/>
      <c r="AL67" s="569"/>
      <c r="AM67" s="572"/>
      <c r="AN67" s="575"/>
      <c r="AO67" s="578"/>
      <c r="AP67" s="581"/>
    </row>
    <row r="68" spans="1:42" s="5" customFormat="1" ht="63.75" customHeight="1" thickBot="1" x14ac:dyDescent="0.3">
      <c r="A68" s="539"/>
      <c r="B68" s="460"/>
      <c r="C68" s="461"/>
      <c r="D68" s="448"/>
      <c r="E68" s="584"/>
      <c r="F68" s="584"/>
      <c r="G68" s="46" t="s">
        <v>14</v>
      </c>
      <c r="H68" s="116">
        <f t="shared" si="64"/>
        <v>238858333</v>
      </c>
      <c r="I68" s="117">
        <v>19733333</v>
      </c>
      <c r="J68" s="117">
        <v>19733333</v>
      </c>
      <c r="K68" s="117">
        <v>19733333</v>
      </c>
      <c r="L68" s="116">
        <f t="shared" si="64"/>
        <v>118060000</v>
      </c>
      <c r="M68" s="116">
        <f t="shared" ref="M68:N68" si="69">+M64+M66</f>
        <v>118060000</v>
      </c>
      <c r="N68" s="116">
        <f t="shared" si="69"/>
        <v>118060000</v>
      </c>
      <c r="O68" s="138">
        <f>+O64+O66</f>
        <v>118060000</v>
      </c>
      <c r="P68" s="138">
        <f>+P64+P66</f>
        <v>109945000</v>
      </c>
      <c r="Q68" s="138">
        <f t="shared" si="66"/>
        <v>75457667</v>
      </c>
      <c r="R68" s="116">
        <v>61862667</v>
      </c>
      <c r="S68" s="116">
        <v>61862667</v>
      </c>
      <c r="T68" s="116">
        <v>55562667</v>
      </c>
      <c r="U68" s="124">
        <v>55562667</v>
      </c>
      <c r="V68" s="252">
        <f t="shared" si="67"/>
        <v>2100000</v>
      </c>
      <c r="W68" s="116"/>
      <c r="X68" s="116"/>
      <c r="Y68" s="116"/>
      <c r="Z68" s="124"/>
      <c r="AA68" s="252">
        <f t="shared" si="68"/>
        <v>0</v>
      </c>
      <c r="AB68" s="116"/>
      <c r="AC68" s="116"/>
      <c r="AD68" s="116"/>
      <c r="AE68" s="124"/>
      <c r="AF68" s="276">
        <f>+AF64+AF66</f>
        <v>2100000</v>
      </c>
      <c r="AG68" s="204"/>
      <c r="AH68" s="204"/>
      <c r="AI68" s="393"/>
      <c r="AJ68" s="397"/>
      <c r="AK68" s="398"/>
      <c r="AL68" s="570"/>
      <c r="AM68" s="573"/>
      <c r="AN68" s="576"/>
      <c r="AO68" s="579"/>
      <c r="AP68" s="582"/>
    </row>
    <row r="69" spans="1:42" s="5" customFormat="1" ht="63.75" customHeight="1" x14ac:dyDescent="0.25">
      <c r="A69" s="539"/>
      <c r="B69" s="458">
        <v>13</v>
      </c>
      <c r="C69" s="452" t="s">
        <v>186</v>
      </c>
      <c r="D69" s="448" t="s">
        <v>130</v>
      </c>
      <c r="E69" s="584"/>
      <c r="F69" s="584"/>
      <c r="G69" s="48" t="s">
        <v>9</v>
      </c>
      <c r="H69" s="26">
        <v>100</v>
      </c>
      <c r="I69" s="79">
        <v>0</v>
      </c>
      <c r="J69" s="79">
        <v>0</v>
      </c>
      <c r="K69" s="79">
        <v>0</v>
      </c>
      <c r="L69" s="26">
        <v>40</v>
      </c>
      <c r="M69" s="26">
        <v>40</v>
      </c>
      <c r="N69" s="26">
        <v>40</v>
      </c>
      <c r="O69" s="26">
        <v>40</v>
      </c>
      <c r="P69" s="26">
        <v>10</v>
      </c>
      <c r="Q69" s="137">
        <v>45</v>
      </c>
      <c r="R69" s="26">
        <v>45</v>
      </c>
      <c r="S69" s="26">
        <v>45</v>
      </c>
      <c r="T69" s="26">
        <v>45</v>
      </c>
      <c r="U69" s="26">
        <v>23.5</v>
      </c>
      <c r="V69" s="26">
        <v>0</v>
      </c>
      <c r="W69" s="26"/>
      <c r="X69" s="26"/>
      <c r="Y69" s="26"/>
      <c r="Z69" s="26"/>
      <c r="AA69" s="26">
        <v>0</v>
      </c>
      <c r="AB69" s="26"/>
      <c r="AC69" s="26"/>
      <c r="AD69" s="26"/>
      <c r="AE69" s="26"/>
      <c r="AF69" s="281">
        <v>0</v>
      </c>
      <c r="AG69" s="114"/>
      <c r="AH69" s="114"/>
      <c r="AI69" s="391"/>
      <c r="AJ69" s="397">
        <f>AI69/T69</f>
        <v>0</v>
      </c>
      <c r="AK69" s="398"/>
      <c r="AL69" s="586"/>
      <c r="AM69" s="565"/>
      <c r="AN69" s="588"/>
      <c r="AO69" s="591"/>
      <c r="AP69" s="565"/>
    </row>
    <row r="70" spans="1:42" s="5" customFormat="1" ht="66.75" customHeight="1" x14ac:dyDescent="0.25">
      <c r="A70" s="539"/>
      <c r="B70" s="459"/>
      <c r="C70" s="453"/>
      <c r="D70" s="448"/>
      <c r="E70" s="584"/>
      <c r="F70" s="584"/>
      <c r="G70" s="45" t="s">
        <v>10</v>
      </c>
      <c r="H70" s="116">
        <f>K70+P70+U70+V70+AA70</f>
        <v>94500000</v>
      </c>
      <c r="I70" s="117">
        <v>0</v>
      </c>
      <c r="J70" s="117">
        <v>0</v>
      </c>
      <c r="K70" s="117">
        <v>0</v>
      </c>
      <c r="L70" s="116">
        <v>63000000</v>
      </c>
      <c r="M70" s="116">
        <v>63000000</v>
      </c>
      <c r="N70" s="116">
        <v>63000000</v>
      </c>
      <c r="O70" s="116">
        <v>63000000</v>
      </c>
      <c r="P70" s="171">
        <v>63000000</v>
      </c>
      <c r="Q70" s="127">
        <v>69300000</v>
      </c>
      <c r="R70" s="116">
        <v>31500000</v>
      </c>
      <c r="S70" s="116">
        <v>31500000</v>
      </c>
      <c r="T70" s="116">
        <v>31500000</v>
      </c>
      <c r="U70" s="116">
        <v>31500000</v>
      </c>
      <c r="V70" s="252">
        <v>0</v>
      </c>
      <c r="W70" s="116"/>
      <c r="X70" s="116"/>
      <c r="Y70" s="116"/>
      <c r="Z70" s="116"/>
      <c r="AA70" s="259">
        <v>0</v>
      </c>
      <c r="AB70" s="116"/>
      <c r="AC70" s="116"/>
      <c r="AD70" s="116"/>
      <c r="AE70" s="116"/>
      <c r="AF70" s="282"/>
      <c r="AG70" s="199"/>
      <c r="AH70" s="199"/>
      <c r="AI70" s="385"/>
      <c r="AJ70" s="397">
        <f>AI70/T70</f>
        <v>0</v>
      </c>
      <c r="AK70" s="398">
        <f>+(K70+P70+U70+AF70)/H70</f>
        <v>1</v>
      </c>
      <c r="AL70" s="586"/>
      <c r="AM70" s="566"/>
      <c r="AN70" s="589"/>
      <c r="AO70" s="592"/>
      <c r="AP70" s="566"/>
    </row>
    <row r="71" spans="1:42" s="5" customFormat="1" ht="53.25" customHeight="1" x14ac:dyDescent="0.25">
      <c r="A71" s="539"/>
      <c r="B71" s="459"/>
      <c r="C71" s="453"/>
      <c r="D71" s="448"/>
      <c r="E71" s="584"/>
      <c r="F71" s="584"/>
      <c r="G71" s="45" t="s">
        <v>11</v>
      </c>
      <c r="H71" s="121"/>
      <c r="I71" s="162"/>
      <c r="J71" s="162"/>
      <c r="K71" s="162"/>
      <c r="L71" s="121"/>
      <c r="M71" s="121"/>
      <c r="N71" s="121"/>
      <c r="O71" s="121"/>
      <c r="P71" s="142"/>
      <c r="Q71" s="142"/>
      <c r="R71" s="142"/>
      <c r="S71" s="142"/>
      <c r="T71" s="142"/>
      <c r="U71" s="142"/>
      <c r="V71" s="142"/>
      <c r="W71" s="142"/>
      <c r="X71" s="142"/>
      <c r="Y71" s="142"/>
      <c r="Z71" s="142"/>
      <c r="AA71" s="142"/>
      <c r="AB71" s="142"/>
      <c r="AC71" s="142"/>
      <c r="AD71" s="142"/>
      <c r="AE71" s="142"/>
      <c r="AF71" s="283"/>
      <c r="AG71" s="202"/>
      <c r="AH71" s="202"/>
      <c r="AI71" s="389"/>
      <c r="AJ71" s="399"/>
      <c r="AK71" s="403"/>
      <c r="AL71" s="586"/>
      <c r="AM71" s="566"/>
      <c r="AN71" s="589"/>
      <c r="AO71" s="592"/>
      <c r="AP71" s="566"/>
    </row>
    <row r="72" spans="1:42" s="5" customFormat="1" ht="62.25" customHeight="1" x14ac:dyDescent="0.25">
      <c r="A72" s="539"/>
      <c r="B72" s="459"/>
      <c r="C72" s="453"/>
      <c r="D72" s="448"/>
      <c r="E72" s="584"/>
      <c r="F72" s="584"/>
      <c r="G72" s="45" t="s">
        <v>12</v>
      </c>
      <c r="H72" s="121"/>
      <c r="I72" s="162"/>
      <c r="J72" s="162"/>
      <c r="K72" s="162"/>
      <c r="L72" s="121"/>
      <c r="M72" s="121"/>
      <c r="N72" s="121"/>
      <c r="O72" s="121"/>
      <c r="P72" s="142"/>
      <c r="Q72" s="168">
        <v>4200000</v>
      </c>
      <c r="R72" s="121">
        <v>4200000</v>
      </c>
      <c r="S72" s="121">
        <v>4200000</v>
      </c>
      <c r="T72" s="121">
        <v>4200000</v>
      </c>
      <c r="U72" s="121">
        <v>4200000</v>
      </c>
      <c r="V72" s="121"/>
      <c r="W72" s="121"/>
      <c r="X72" s="121"/>
      <c r="Y72" s="121"/>
      <c r="Z72" s="121"/>
      <c r="AA72" s="121"/>
      <c r="AB72" s="121"/>
      <c r="AC72" s="121"/>
      <c r="AD72" s="121"/>
      <c r="AE72" s="121"/>
      <c r="AF72" s="282"/>
      <c r="AG72" s="205"/>
      <c r="AH72" s="205"/>
      <c r="AI72" s="394"/>
      <c r="AJ72" s="401"/>
      <c r="AK72" s="403"/>
      <c r="AL72" s="586"/>
      <c r="AM72" s="566"/>
      <c r="AN72" s="589"/>
      <c r="AO72" s="592"/>
      <c r="AP72" s="566"/>
    </row>
    <row r="73" spans="1:42" s="5" customFormat="1" ht="54.75" customHeight="1" x14ac:dyDescent="0.25">
      <c r="A73" s="539"/>
      <c r="B73" s="459"/>
      <c r="C73" s="453"/>
      <c r="D73" s="448"/>
      <c r="E73" s="584"/>
      <c r="F73" s="584"/>
      <c r="G73" s="45" t="s">
        <v>13</v>
      </c>
      <c r="H73" s="87">
        <f t="shared" ref="H73:L74" si="70">+H69+H71</f>
        <v>100</v>
      </c>
      <c r="I73" s="87">
        <f t="shared" si="70"/>
        <v>0</v>
      </c>
      <c r="J73" s="87">
        <f t="shared" si="70"/>
        <v>0</v>
      </c>
      <c r="K73" s="87">
        <f t="shared" si="70"/>
        <v>0</v>
      </c>
      <c r="L73" s="87">
        <f t="shared" si="70"/>
        <v>40</v>
      </c>
      <c r="M73" s="87">
        <f t="shared" ref="M73:O73" si="71">+M69+M71</f>
        <v>40</v>
      </c>
      <c r="N73" s="87">
        <f t="shared" si="71"/>
        <v>40</v>
      </c>
      <c r="O73" s="87">
        <f t="shared" si="71"/>
        <v>40</v>
      </c>
      <c r="P73" s="131">
        <v>10</v>
      </c>
      <c r="Q73" s="131">
        <v>45</v>
      </c>
      <c r="R73" s="87">
        <v>45</v>
      </c>
      <c r="S73" s="87">
        <v>45</v>
      </c>
      <c r="T73" s="87">
        <v>45</v>
      </c>
      <c r="U73" s="31">
        <v>23.5</v>
      </c>
      <c r="V73" s="87">
        <f t="shared" ref="V73:V74" si="72">+V69+V71</f>
        <v>0</v>
      </c>
      <c r="W73" s="87"/>
      <c r="X73" s="87"/>
      <c r="Y73" s="87"/>
      <c r="Z73" s="31"/>
      <c r="AA73" s="87">
        <f t="shared" ref="AA73:AA74" si="73">+AA69+AA71</f>
        <v>0</v>
      </c>
      <c r="AB73" s="87"/>
      <c r="AC73" s="87"/>
      <c r="AD73" s="87"/>
      <c r="AE73" s="31"/>
      <c r="AF73" s="284">
        <f>+AF69+AF71</f>
        <v>0</v>
      </c>
      <c r="AG73" s="113"/>
      <c r="AH73" s="113"/>
      <c r="AI73" s="387"/>
      <c r="AJ73" s="397"/>
      <c r="AK73" s="398"/>
      <c r="AL73" s="586"/>
      <c r="AM73" s="566"/>
      <c r="AN73" s="589"/>
      <c r="AO73" s="592"/>
      <c r="AP73" s="566"/>
    </row>
    <row r="74" spans="1:42" s="5" customFormat="1" ht="63.75" customHeight="1" thickBot="1" x14ac:dyDescent="0.3">
      <c r="A74" s="539"/>
      <c r="B74" s="460"/>
      <c r="C74" s="461"/>
      <c r="D74" s="448"/>
      <c r="E74" s="585"/>
      <c r="F74" s="584"/>
      <c r="G74" s="46" t="s">
        <v>14</v>
      </c>
      <c r="H74" s="116">
        <f t="shared" si="70"/>
        <v>94500000</v>
      </c>
      <c r="I74" s="117">
        <f t="shared" si="70"/>
        <v>0</v>
      </c>
      <c r="J74" s="117">
        <f t="shared" si="70"/>
        <v>0</v>
      </c>
      <c r="K74" s="117">
        <f t="shared" si="70"/>
        <v>0</v>
      </c>
      <c r="L74" s="116">
        <f t="shared" si="70"/>
        <v>63000000</v>
      </c>
      <c r="M74" s="116">
        <f t="shared" ref="M74:O74" si="74">+M70+M72</f>
        <v>63000000</v>
      </c>
      <c r="N74" s="116">
        <f t="shared" si="74"/>
        <v>63000000</v>
      </c>
      <c r="O74" s="116">
        <f t="shared" si="74"/>
        <v>63000000</v>
      </c>
      <c r="P74" s="138">
        <f>+P70+P72</f>
        <v>63000000</v>
      </c>
      <c r="Q74" s="138">
        <f>+Q70+Q72</f>
        <v>73500000</v>
      </c>
      <c r="R74" s="116">
        <v>35700000</v>
      </c>
      <c r="S74" s="116">
        <v>35700000</v>
      </c>
      <c r="T74" s="116">
        <v>35700000</v>
      </c>
      <c r="U74" s="124">
        <v>35700000</v>
      </c>
      <c r="V74" s="252">
        <f t="shared" si="72"/>
        <v>0</v>
      </c>
      <c r="W74" s="116"/>
      <c r="X74" s="116"/>
      <c r="Y74" s="116"/>
      <c r="Z74" s="124"/>
      <c r="AA74" s="252">
        <f t="shared" si="73"/>
        <v>0</v>
      </c>
      <c r="AB74" s="116"/>
      <c r="AC74" s="116"/>
      <c r="AD74" s="116"/>
      <c r="AE74" s="124"/>
      <c r="AF74" s="285">
        <f>+AF70+AF72</f>
        <v>0</v>
      </c>
      <c r="AG74" s="204"/>
      <c r="AH74" s="204"/>
      <c r="AI74" s="393"/>
      <c r="AJ74" s="397"/>
      <c r="AK74" s="398"/>
      <c r="AL74" s="587"/>
      <c r="AM74" s="567"/>
      <c r="AN74" s="590"/>
      <c r="AO74" s="593"/>
      <c r="AP74" s="567"/>
    </row>
    <row r="75" spans="1:42" s="5" customFormat="1" ht="63.75" customHeight="1" x14ac:dyDescent="0.25">
      <c r="A75" s="539"/>
      <c r="B75" s="458">
        <v>11</v>
      </c>
      <c r="C75" s="452" t="s">
        <v>187</v>
      </c>
      <c r="D75" s="448" t="s">
        <v>121</v>
      </c>
      <c r="E75" s="541" t="s">
        <v>147</v>
      </c>
      <c r="F75" s="584"/>
      <c r="G75" s="48" t="s">
        <v>9</v>
      </c>
      <c r="H75" s="26">
        <v>100</v>
      </c>
      <c r="I75" s="79">
        <v>100</v>
      </c>
      <c r="J75" s="79">
        <v>100</v>
      </c>
      <c r="K75" s="79">
        <v>100</v>
      </c>
      <c r="L75" s="26">
        <v>100</v>
      </c>
      <c r="M75" s="26">
        <v>100</v>
      </c>
      <c r="N75" s="26">
        <v>100</v>
      </c>
      <c r="O75" s="156">
        <v>1</v>
      </c>
      <c r="P75" s="157">
        <v>1</v>
      </c>
      <c r="Q75" s="141">
        <v>1</v>
      </c>
      <c r="R75" s="26">
        <v>1</v>
      </c>
      <c r="S75" s="26">
        <v>1</v>
      </c>
      <c r="T75" s="26">
        <v>1</v>
      </c>
      <c r="U75" s="26">
        <v>1</v>
      </c>
      <c r="V75" s="256">
        <v>1</v>
      </c>
      <c r="W75" s="26"/>
      <c r="X75" s="26"/>
      <c r="Y75" s="26"/>
      <c r="Z75" s="26"/>
      <c r="AA75" s="256">
        <v>1</v>
      </c>
      <c r="AB75" s="26"/>
      <c r="AC75" s="26"/>
      <c r="AD75" s="26"/>
      <c r="AE75" s="26"/>
      <c r="AF75" s="286">
        <v>1</v>
      </c>
      <c r="AG75" s="114"/>
      <c r="AH75" s="114"/>
      <c r="AI75" s="391"/>
      <c r="AJ75" s="397">
        <f>AF75/V75</f>
        <v>1</v>
      </c>
      <c r="AK75" s="398"/>
      <c r="AL75" s="553" t="s">
        <v>237</v>
      </c>
      <c r="AM75" s="455" t="s">
        <v>214</v>
      </c>
      <c r="AN75" s="557" t="s">
        <v>200</v>
      </c>
      <c r="AO75" s="515" t="s">
        <v>142</v>
      </c>
      <c r="AP75" s="503" t="s">
        <v>141</v>
      </c>
    </row>
    <row r="76" spans="1:42" s="5" customFormat="1" ht="66.75" customHeight="1" x14ac:dyDescent="0.25">
      <c r="A76" s="539"/>
      <c r="B76" s="459"/>
      <c r="C76" s="453"/>
      <c r="D76" s="448"/>
      <c r="E76" s="448"/>
      <c r="F76" s="584"/>
      <c r="G76" s="45" t="s">
        <v>10</v>
      </c>
      <c r="H76" s="116">
        <f>K76+P76+U76+V76+AA76</f>
        <v>1785606900</v>
      </c>
      <c r="I76" s="117">
        <v>133530000</v>
      </c>
      <c r="J76" s="117">
        <v>133530000</v>
      </c>
      <c r="K76" s="117">
        <v>133530000</v>
      </c>
      <c r="L76" s="116">
        <v>382253152</v>
      </c>
      <c r="M76" s="116">
        <v>382253152</v>
      </c>
      <c r="N76" s="116">
        <v>382253152</v>
      </c>
      <c r="O76" s="155">
        <v>382253152</v>
      </c>
      <c r="P76" s="118">
        <v>380350000</v>
      </c>
      <c r="Q76" s="155">
        <v>370469000</v>
      </c>
      <c r="R76" s="116">
        <v>391864000</v>
      </c>
      <c r="S76" s="116">
        <v>691864000</v>
      </c>
      <c r="T76" s="116">
        <v>705520000</v>
      </c>
      <c r="U76" s="116">
        <v>374389800</v>
      </c>
      <c r="V76" s="31">
        <v>597337100</v>
      </c>
      <c r="W76" s="116"/>
      <c r="X76" s="116"/>
      <c r="Y76" s="116"/>
      <c r="Z76" s="116"/>
      <c r="AA76" s="252">
        <f>230700000+69300000</f>
        <v>300000000</v>
      </c>
      <c r="AB76" s="116"/>
      <c r="AC76" s="116"/>
      <c r="AD76" s="116"/>
      <c r="AE76" s="116"/>
      <c r="AF76" s="274">
        <v>353918300</v>
      </c>
      <c r="AG76" s="199"/>
      <c r="AH76" s="199"/>
      <c r="AI76" s="385"/>
      <c r="AJ76" s="397">
        <f>AF76/V76</f>
        <v>0.59249341787074672</v>
      </c>
      <c r="AK76" s="398">
        <f>+(K76+P76+U76+AF76)/H76</f>
        <v>0.69566717064097372</v>
      </c>
      <c r="AL76" s="554"/>
      <c r="AM76" s="456"/>
      <c r="AN76" s="558"/>
      <c r="AO76" s="516"/>
      <c r="AP76" s="504"/>
    </row>
    <row r="77" spans="1:42" s="5" customFormat="1" ht="53.25" customHeight="1" x14ac:dyDescent="0.25">
      <c r="A77" s="539"/>
      <c r="B77" s="459"/>
      <c r="C77" s="453"/>
      <c r="D77" s="448"/>
      <c r="E77" s="448"/>
      <c r="F77" s="584"/>
      <c r="G77" s="45" t="s">
        <v>11</v>
      </c>
      <c r="H77" s="121"/>
      <c r="I77" s="162"/>
      <c r="J77" s="162"/>
      <c r="K77" s="162"/>
      <c r="L77" s="121"/>
      <c r="M77" s="121"/>
      <c r="N77" s="121"/>
      <c r="O77" s="142"/>
      <c r="P77" s="163"/>
      <c r="Q77" s="142"/>
      <c r="R77" s="142"/>
      <c r="S77" s="142"/>
      <c r="T77" s="142"/>
      <c r="U77" s="142"/>
      <c r="V77" s="142"/>
      <c r="W77" s="142"/>
      <c r="X77" s="142"/>
      <c r="Y77" s="142"/>
      <c r="Z77" s="142"/>
      <c r="AA77" s="142"/>
      <c r="AB77" s="142"/>
      <c r="AC77" s="142"/>
      <c r="AD77" s="142"/>
      <c r="AE77" s="142"/>
      <c r="AF77" s="273"/>
      <c r="AG77" s="202"/>
      <c r="AH77" s="202"/>
      <c r="AI77" s="389"/>
      <c r="AJ77" s="399"/>
      <c r="AK77" s="403"/>
      <c r="AL77" s="554"/>
      <c r="AM77" s="456"/>
      <c r="AN77" s="558"/>
      <c r="AO77" s="516"/>
      <c r="AP77" s="504"/>
    </row>
    <row r="78" spans="1:42" s="5" customFormat="1" ht="62.25" customHeight="1" x14ac:dyDescent="0.25">
      <c r="A78" s="539"/>
      <c r="B78" s="459"/>
      <c r="C78" s="453"/>
      <c r="D78" s="448"/>
      <c r="E78" s="448"/>
      <c r="F78" s="584"/>
      <c r="G78" s="45" t="s">
        <v>12</v>
      </c>
      <c r="H78" s="121"/>
      <c r="I78" s="162"/>
      <c r="J78" s="162"/>
      <c r="K78" s="162"/>
      <c r="L78" s="166">
        <v>6183333</v>
      </c>
      <c r="M78" s="166">
        <v>6183333</v>
      </c>
      <c r="N78" s="166">
        <v>6183333</v>
      </c>
      <c r="O78" s="155">
        <v>6183333</v>
      </c>
      <c r="P78" s="128">
        <v>6183333</v>
      </c>
      <c r="Q78" s="168">
        <v>64379002</v>
      </c>
      <c r="R78" s="121">
        <v>64379002</v>
      </c>
      <c r="S78" s="121">
        <v>64379002</v>
      </c>
      <c r="T78" s="121">
        <v>64379002</v>
      </c>
      <c r="U78" s="121">
        <v>64379002</v>
      </c>
      <c r="V78" s="263">
        <v>56803000</v>
      </c>
      <c r="W78" s="121"/>
      <c r="X78" s="121"/>
      <c r="Y78" s="121"/>
      <c r="Z78" s="121"/>
      <c r="AA78" s="121"/>
      <c r="AB78" s="121"/>
      <c r="AC78" s="121"/>
      <c r="AD78" s="121"/>
      <c r="AE78" s="121"/>
      <c r="AF78" s="274">
        <v>25428000</v>
      </c>
      <c r="AG78" s="205"/>
      <c r="AH78" s="205"/>
      <c r="AI78" s="394"/>
      <c r="AJ78" s="401"/>
      <c r="AK78" s="403"/>
      <c r="AL78" s="554"/>
      <c r="AM78" s="456"/>
      <c r="AN78" s="558"/>
      <c r="AO78" s="516"/>
      <c r="AP78" s="504"/>
    </row>
    <row r="79" spans="1:42" s="5" customFormat="1" ht="54.75" customHeight="1" x14ac:dyDescent="0.25">
      <c r="A79" s="539"/>
      <c r="B79" s="459"/>
      <c r="C79" s="453"/>
      <c r="D79" s="448"/>
      <c r="E79" s="448"/>
      <c r="F79" s="584"/>
      <c r="G79" s="45" t="s">
        <v>13</v>
      </c>
      <c r="H79" s="87">
        <f t="shared" ref="H79:L79" si="75">+H75+H77</f>
        <v>100</v>
      </c>
      <c r="I79" s="87">
        <f t="shared" si="75"/>
        <v>100</v>
      </c>
      <c r="J79" s="87">
        <f t="shared" si="75"/>
        <v>100</v>
      </c>
      <c r="K79" s="87">
        <f t="shared" si="75"/>
        <v>100</v>
      </c>
      <c r="L79" s="87">
        <f t="shared" si="75"/>
        <v>100</v>
      </c>
      <c r="M79" s="87">
        <f t="shared" ref="M79:N79" si="76">+M75+M77</f>
        <v>100</v>
      </c>
      <c r="N79" s="87">
        <f t="shared" si="76"/>
        <v>100</v>
      </c>
      <c r="O79" s="156">
        <f t="shared" ref="O79" si="77">+O75</f>
        <v>1</v>
      </c>
      <c r="P79" s="157">
        <f>+P75</f>
        <v>1</v>
      </c>
      <c r="Q79" s="144">
        <v>1</v>
      </c>
      <c r="R79" s="87">
        <v>1</v>
      </c>
      <c r="S79" s="87">
        <v>1</v>
      </c>
      <c r="T79" s="87">
        <v>1</v>
      </c>
      <c r="U79" s="31">
        <v>1</v>
      </c>
      <c r="V79" s="92">
        <f t="shared" ref="V79:V80" si="78">+V75+V77</f>
        <v>1</v>
      </c>
      <c r="W79" s="87"/>
      <c r="X79" s="87"/>
      <c r="Y79" s="87"/>
      <c r="Z79" s="31"/>
      <c r="AA79" s="92">
        <f t="shared" ref="AA79:AA80" si="79">+AA75+AA77</f>
        <v>1</v>
      </c>
      <c r="AB79" s="87"/>
      <c r="AC79" s="87"/>
      <c r="AD79" s="87"/>
      <c r="AE79" s="31"/>
      <c r="AF79" s="92">
        <f t="shared" ref="AF79:AF80" si="80">+AF75+AF77</f>
        <v>1</v>
      </c>
      <c r="AG79" s="113"/>
      <c r="AH79" s="113"/>
      <c r="AI79" s="387"/>
      <c r="AJ79" s="397"/>
      <c r="AK79" s="398"/>
      <c r="AL79" s="554"/>
      <c r="AM79" s="456"/>
      <c r="AN79" s="558"/>
      <c r="AO79" s="516"/>
      <c r="AP79" s="504"/>
    </row>
    <row r="80" spans="1:42" s="5" customFormat="1" ht="63.75" customHeight="1" thickBot="1" x14ac:dyDescent="0.3">
      <c r="A80" s="539"/>
      <c r="B80" s="460"/>
      <c r="C80" s="461"/>
      <c r="D80" s="448"/>
      <c r="E80" s="542"/>
      <c r="F80" s="585"/>
      <c r="G80" s="46" t="s">
        <v>14</v>
      </c>
      <c r="H80" s="116">
        <f>+H76+H78</f>
        <v>1785606900</v>
      </c>
      <c r="I80" s="117">
        <f>+I76</f>
        <v>133530000</v>
      </c>
      <c r="J80" s="117">
        <f>+J76</f>
        <v>133530000</v>
      </c>
      <c r="K80" s="117">
        <f>+K76</f>
        <v>133530000</v>
      </c>
      <c r="L80" s="116">
        <f>+L76+L78</f>
        <v>388436485</v>
      </c>
      <c r="M80" s="116">
        <f>+M76+M78</f>
        <v>388436485</v>
      </c>
      <c r="N80" s="116">
        <f>+N76+N78</f>
        <v>388436485</v>
      </c>
      <c r="O80" s="138">
        <f>+O76+O78</f>
        <v>388436485</v>
      </c>
      <c r="P80" s="138">
        <f t="shared" ref="P80:Q80" si="81">+P76+P78</f>
        <v>386533333</v>
      </c>
      <c r="Q80" s="138">
        <f t="shared" si="81"/>
        <v>434848002</v>
      </c>
      <c r="R80" s="116">
        <v>456243002</v>
      </c>
      <c r="S80" s="116">
        <v>756243002</v>
      </c>
      <c r="T80" s="116">
        <v>769899002</v>
      </c>
      <c r="U80" s="124">
        <v>438768802</v>
      </c>
      <c r="V80" s="252">
        <f t="shared" si="78"/>
        <v>654140100</v>
      </c>
      <c r="W80" s="116"/>
      <c r="X80" s="116"/>
      <c r="Y80" s="116"/>
      <c r="Z80" s="124"/>
      <c r="AA80" s="252">
        <f t="shared" si="79"/>
        <v>300000000</v>
      </c>
      <c r="AB80" s="116"/>
      <c r="AC80" s="116"/>
      <c r="AD80" s="116"/>
      <c r="AE80" s="124"/>
      <c r="AF80" s="252">
        <f t="shared" si="80"/>
        <v>379346300</v>
      </c>
      <c r="AG80" s="204"/>
      <c r="AH80" s="204"/>
      <c r="AI80" s="393"/>
      <c r="AJ80" s="397"/>
      <c r="AK80" s="398"/>
      <c r="AL80" s="555"/>
      <c r="AM80" s="556"/>
      <c r="AN80" s="559"/>
      <c r="AO80" s="560"/>
      <c r="AP80" s="446"/>
    </row>
    <row r="81" spans="1:46" s="5" customFormat="1" ht="63.75" customHeight="1" x14ac:dyDescent="0.25">
      <c r="A81" s="539"/>
      <c r="B81" s="458">
        <v>12</v>
      </c>
      <c r="C81" s="452" t="s">
        <v>188</v>
      </c>
      <c r="D81" s="448" t="s">
        <v>130</v>
      </c>
      <c r="E81" s="541" t="s">
        <v>149</v>
      </c>
      <c r="F81" s="541">
        <v>185</v>
      </c>
      <c r="G81" s="48" t="s">
        <v>9</v>
      </c>
      <c r="H81" s="26">
        <v>4</v>
      </c>
      <c r="I81" s="79">
        <v>0.5</v>
      </c>
      <c r="J81" s="79">
        <v>0.5</v>
      </c>
      <c r="K81" s="79">
        <v>0.47</v>
      </c>
      <c r="L81" s="79">
        <v>1.03</v>
      </c>
      <c r="M81" s="79">
        <v>1.03</v>
      </c>
      <c r="N81" s="79">
        <v>1.03</v>
      </c>
      <c r="O81" s="158">
        <v>1.03</v>
      </c>
      <c r="P81" s="159">
        <v>1.03</v>
      </c>
      <c r="Q81" s="131">
        <v>2</v>
      </c>
      <c r="R81" s="26">
        <v>2</v>
      </c>
      <c r="S81" s="26">
        <v>2</v>
      </c>
      <c r="T81" s="26">
        <v>2</v>
      </c>
      <c r="U81" s="26">
        <v>2</v>
      </c>
      <c r="V81" s="26">
        <v>3</v>
      </c>
      <c r="W81" s="26"/>
      <c r="X81" s="26"/>
      <c r="Y81" s="26"/>
      <c r="Z81" s="26"/>
      <c r="AA81" s="26">
        <v>4</v>
      </c>
      <c r="AB81" s="26"/>
      <c r="AC81" s="26"/>
      <c r="AD81" s="26"/>
      <c r="AE81" s="26"/>
      <c r="AF81" s="278">
        <v>2.25</v>
      </c>
      <c r="AG81" s="114"/>
      <c r="AH81" s="114"/>
      <c r="AI81" s="391"/>
      <c r="AJ81" s="397">
        <f>AF81/V81</f>
        <v>0.75</v>
      </c>
      <c r="AK81" s="398"/>
      <c r="AL81" s="543" t="s">
        <v>263</v>
      </c>
      <c r="AM81" s="546" t="s">
        <v>217</v>
      </c>
      <c r="AN81" s="546" t="s">
        <v>215</v>
      </c>
      <c r="AO81" s="561" t="s">
        <v>172</v>
      </c>
      <c r="AP81" s="562" t="s">
        <v>261</v>
      </c>
    </row>
    <row r="82" spans="1:46" s="5" customFormat="1" ht="66.75" customHeight="1" x14ac:dyDescent="0.25">
      <c r="A82" s="539"/>
      <c r="B82" s="459"/>
      <c r="C82" s="453"/>
      <c r="D82" s="448"/>
      <c r="E82" s="448"/>
      <c r="F82" s="448"/>
      <c r="G82" s="45" t="s">
        <v>10</v>
      </c>
      <c r="H82" s="116">
        <f>K82+P82+U82+V82+AA82</f>
        <v>580422334</v>
      </c>
      <c r="I82" s="117">
        <v>85072667</v>
      </c>
      <c r="J82" s="117">
        <v>85072667</v>
      </c>
      <c r="K82" s="117">
        <v>85072667</v>
      </c>
      <c r="L82" s="116">
        <v>116066667</v>
      </c>
      <c r="M82" s="116">
        <v>116066667</v>
      </c>
      <c r="N82" s="116">
        <v>116066667</v>
      </c>
      <c r="O82" s="172">
        <v>116066667</v>
      </c>
      <c r="P82" s="119">
        <v>99520000</v>
      </c>
      <c r="Q82" s="127">
        <v>169160000</v>
      </c>
      <c r="R82" s="116">
        <v>169160000</v>
      </c>
      <c r="S82" s="116">
        <v>169160000</v>
      </c>
      <c r="T82" s="116">
        <v>169046667</v>
      </c>
      <c r="U82" s="116">
        <v>169046667</v>
      </c>
      <c r="V82" s="259">
        <v>126783000</v>
      </c>
      <c r="W82" s="116"/>
      <c r="X82" s="116"/>
      <c r="Y82" s="116"/>
      <c r="Z82" s="116"/>
      <c r="AA82" s="252">
        <v>100000000</v>
      </c>
      <c r="AB82" s="116"/>
      <c r="AC82" s="116"/>
      <c r="AD82" s="116"/>
      <c r="AE82" s="116"/>
      <c r="AF82" s="274">
        <v>119778700</v>
      </c>
      <c r="AG82" s="199"/>
      <c r="AH82" s="199"/>
      <c r="AI82" s="385"/>
      <c r="AJ82" s="397">
        <f>AF82/V82</f>
        <v>0.94475363416230884</v>
      </c>
      <c r="AK82" s="398">
        <f>(K82+P82+U82+AF82)/H82</f>
        <v>0.81564406858265381</v>
      </c>
      <c r="AL82" s="544"/>
      <c r="AM82" s="547" t="s">
        <v>217</v>
      </c>
      <c r="AN82" s="547" t="s">
        <v>215</v>
      </c>
      <c r="AO82" s="507" t="s">
        <v>172</v>
      </c>
      <c r="AP82" s="563" t="s">
        <v>238</v>
      </c>
    </row>
    <row r="83" spans="1:46" s="5" customFormat="1" ht="53.25" customHeight="1" x14ac:dyDescent="0.25">
      <c r="A83" s="539"/>
      <c r="B83" s="459"/>
      <c r="C83" s="453"/>
      <c r="D83" s="448"/>
      <c r="E83" s="448"/>
      <c r="F83" s="448"/>
      <c r="G83" s="45" t="s">
        <v>11</v>
      </c>
      <c r="H83" s="121"/>
      <c r="I83" s="162"/>
      <c r="J83" s="162"/>
      <c r="K83" s="162"/>
      <c r="L83" s="121"/>
      <c r="M83" s="121"/>
      <c r="N83" s="121"/>
      <c r="O83" s="160">
        <v>0.03</v>
      </c>
      <c r="P83" s="122">
        <v>0.03</v>
      </c>
      <c r="Q83" s="160"/>
      <c r="R83" s="142"/>
      <c r="S83" s="142"/>
      <c r="T83" s="142"/>
      <c r="U83" s="142"/>
      <c r="V83" s="142"/>
      <c r="W83" s="142"/>
      <c r="X83" s="142"/>
      <c r="Y83" s="142"/>
      <c r="Z83" s="142"/>
      <c r="AA83" s="142"/>
      <c r="AB83" s="142"/>
      <c r="AC83" s="142"/>
      <c r="AD83" s="142"/>
      <c r="AE83" s="142"/>
      <c r="AF83" s="273"/>
      <c r="AG83" s="200"/>
      <c r="AH83" s="200"/>
      <c r="AI83" s="386"/>
      <c r="AJ83" s="399"/>
      <c r="AK83" s="403"/>
      <c r="AL83" s="544"/>
      <c r="AM83" s="547" t="s">
        <v>217</v>
      </c>
      <c r="AN83" s="547" t="s">
        <v>215</v>
      </c>
      <c r="AO83" s="507" t="s">
        <v>172</v>
      </c>
      <c r="AP83" s="563" t="s">
        <v>238</v>
      </c>
    </row>
    <row r="84" spans="1:46" s="5" customFormat="1" ht="62.25" customHeight="1" x14ac:dyDescent="0.25">
      <c r="A84" s="539"/>
      <c r="B84" s="459"/>
      <c r="C84" s="453"/>
      <c r="D84" s="448"/>
      <c r="E84" s="448"/>
      <c r="F84" s="448"/>
      <c r="G84" s="45" t="s">
        <v>12</v>
      </c>
      <c r="H84" s="121"/>
      <c r="I84" s="162"/>
      <c r="J84" s="162"/>
      <c r="K84" s="162"/>
      <c r="L84" s="166">
        <v>5893334</v>
      </c>
      <c r="M84" s="166">
        <v>5893334</v>
      </c>
      <c r="N84" s="166">
        <v>5893334</v>
      </c>
      <c r="O84" s="161">
        <v>5893334</v>
      </c>
      <c r="P84" s="128">
        <v>5893334</v>
      </c>
      <c r="Q84" s="168">
        <v>14624667</v>
      </c>
      <c r="R84" s="121">
        <v>14624667</v>
      </c>
      <c r="S84" s="121">
        <v>14624667</v>
      </c>
      <c r="T84" s="121">
        <v>14624667</v>
      </c>
      <c r="U84" s="121">
        <v>14624667</v>
      </c>
      <c r="V84" s="263">
        <v>9923333</v>
      </c>
      <c r="W84" s="121"/>
      <c r="X84" s="121"/>
      <c r="Y84" s="121"/>
      <c r="Z84" s="121"/>
      <c r="AA84" s="121"/>
      <c r="AB84" s="121"/>
      <c r="AC84" s="121"/>
      <c r="AD84" s="121"/>
      <c r="AE84" s="121"/>
      <c r="AF84" s="274">
        <v>9923333</v>
      </c>
      <c r="AG84" s="203"/>
      <c r="AH84" s="203"/>
      <c r="AI84" s="392"/>
      <c r="AJ84" s="401"/>
      <c r="AK84" s="403"/>
      <c r="AL84" s="544"/>
      <c r="AM84" s="547" t="s">
        <v>217</v>
      </c>
      <c r="AN84" s="547" t="s">
        <v>215</v>
      </c>
      <c r="AO84" s="507" t="s">
        <v>172</v>
      </c>
      <c r="AP84" s="563" t="s">
        <v>238</v>
      </c>
    </row>
    <row r="85" spans="1:46" s="5" customFormat="1" ht="54.75" customHeight="1" x14ac:dyDescent="0.25">
      <c r="A85" s="539"/>
      <c r="B85" s="459"/>
      <c r="C85" s="453"/>
      <c r="D85" s="448"/>
      <c r="E85" s="448"/>
      <c r="F85" s="448"/>
      <c r="G85" s="45" t="s">
        <v>13</v>
      </c>
      <c r="H85" s="87">
        <f>+H81+H83</f>
        <v>4</v>
      </c>
      <c r="I85" s="87">
        <f t="shared" ref="I85:J85" si="82">+I81</f>
        <v>0.5</v>
      </c>
      <c r="J85" s="87">
        <f t="shared" si="82"/>
        <v>0.5</v>
      </c>
      <c r="K85" s="87">
        <f t="shared" ref="K85:L85" si="83">+K81</f>
        <v>0.47</v>
      </c>
      <c r="L85" s="87">
        <f t="shared" si="83"/>
        <v>1.03</v>
      </c>
      <c r="M85" s="87">
        <f t="shared" ref="M85:N85" si="84">+M81</f>
        <v>1.03</v>
      </c>
      <c r="N85" s="87">
        <f t="shared" si="84"/>
        <v>1.03</v>
      </c>
      <c r="O85" s="152"/>
      <c r="P85" s="151"/>
      <c r="Q85" s="152">
        <f>+Q81</f>
        <v>2</v>
      </c>
      <c r="R85" s="87">
        <v>2</v>
      </c>
      <c r="S85" s="87">
        <v>2</v>
      </c>
      <c r="T85" s="87">
        <v>2</v>
      </c>
      <c r="U85" s="31">
        <v>2</v>
      </c>
      <c r="V85" s="87">
        <f t="shared" ref="V85:V86" si="85">+V81+V83</f>
        <v>3</v>
      </c>
      <c r="W85" s="87"/>
      <c r="X85" s="87"/>
      <c r="Y85" s="87"/>
      <c r="Z85" s="31"/>
      <c r="AA85" s="87">
        <f t="shared" ref="AA85:AA86" si="86">+AA81+AA83</f>
        <v>4</v>
      </c>
      <c r="AB85" s="87"/>
      <c r="AC85" s="87"/>
      <c r="AD85" s="87"/>
      <c r="AE85" s="31"/>
      <c r="AF85" s="279">
        <f>+AF81+AF83</f>
        <v>2.25</v>
      </c>
      <c r="AG85" s="113"/>
      <c r="AH85" s="113"/>
      <c r="AI85" s="387"/>
      <c r="AJ85" s="397"/>
      <c r="AK85" s="398"/>
      <c r="AL85" s="544"/>
      <c r="AM85" s="547" t="s">
        <v>217</v>
      </c>
      <c r="AN85" s="547" t="s">
        <v>215</v>
      </c>
      <c r="AO85" s="507" t="s">
        <v>172</v>
      </c>
      <c r="AP85" s="563" t="s">
        <v>238</v>
      </c>
    </row>
    <row r="86" spans="1:46" s="5" customFormat="1" ht="63.75" customHeight="1" thickBot="1" x14ac:dyDescent="0.3">
      <c r="A86" s="540"/>
      <c r="B86" s="460"/>
      <c r="C86" s="461"/>
      <c r="D86" s="448"/>
      <c r="E86" s="542"/>
      <c r="F86" s="542"/>
      <c r="G86" s="46" t="s">
        <v>14</v>
      </c>
      <c r="H86" s="116">
        <f>+H82+H84</f>
        <v>580422334</v>
      </c>
      <c r="I86" s="117">
        <f t="shared" ref="I86:J86" si="87">+I82+I84</f>
        <v>85072667</v>
      </c>
      <c r="J86" s="117">
        <f t="shared" si="87"/>
        <v>85072667</v>
      </c>
      <c r="K86" s="117">
        <f t="shared" ref="K86" si="88">+K82+K84</f>
        <v>85072667</v>
      </c>
      <c r="L86" s="116">
        <v>121960001</v>
      </c>
      <c r="M86" s="116">
        <v>121960001</v>
      </c>
      <c r="N86" s="116">
        <v>121960001</v>
      </c>
      <c r="O86" s="155">
        <f>+O82+O84</f>
        <v>121960001</v>
      </c>
      <c r="P86" s="173">
        <f t="shared" ref="P86" si="89">+P82+P84</f>
        <v>105413334</v>
      </c>
      <c r="Q86" s="155">
        <f>+Q82+Q84</f>
        <v>183784667</v>
      </c>
      <c r="R86" s="116">
        <v>183784667</v>
      </c>
      <c r="S86" s="116">
        <v>183784667</v>
      </c>
      <c r="T86" s="116">
        <v>183671334</v>
      </c>
      <c r="U86" s="116">
        <v>183671334</v>
      </c>
      <c r="V86" s="254">
        <f t="shared" si="85"/>
        <v>136706333</v>
      </c>
      <c r="W86" s="116"/>
      <c r="X86" s="116"/>
      <c r="Y86" s="116"/>
      <c r="Z86" s="116"/>
      <c r="AA86" s="254">
        <f t="shared" si="86"/>
        <v>100000000</v>
      </c>
      <c r="AB86" s="116"/>
      <c r="AC86" s="116"/>
      <c r="AD86" s="116"/>
      <c r="AE86" s="116"/>
      <c r="AF86" s="287">
        <f>+AF82+AF84</f>
        <v>129702033</v>
      </c>
      <c r="AG86" s="199"/>
      <c r="AH86" s="199"/>
      <c r="AI86" s="385"/>
      <c r="AJ86" s="406"/>
      <c r="AK86" s="407"/>
      <c r="AL86" s="545"/>
      <c r="AM86" s="548" t="s">
        <v>217</v>
      </c>
      <c r="AN86" s="548" t="s">
        <v>215</v>
      </c>
      <c r="AO86" s="508" t="s">
        <v>172</v>
      </c>
      <c r="AP86" s="564" t="s">
        <v>238</v>
      </c>
    </row>
    <row r="87" spans="1:46" ht="31.5" customHeight="1" x14ac:dyDescent="0.25">
      <c r="A87" s="488" t="s">
        <v>15</v>
      </c>
      <c r="B87" s="489"/>
      <c r="C87" s="489"/>
      <c r="D87" s="490"/>
      <c r="E87" s="489"/>
      <c r="F87" s="491"/>
      <c r="G87" s="48" t="s">
        <v>10</v>
      </c>
      <c r="H87" s="33">
        <f t="shared" ref="H87:AE87" si="90">H10+H16+H22+H28+H34+H40+H46+H52+H58+H64+H70+H76+H82</f>
        <v>15060478591</v>
      </c>
      <c r="I87" s="33"/>
      <c r="J87" s="33"/>
      <c r="K87" s="33">
        <v>1375719886</v>
      </c>
      <c r="L87" s="33">
        <f t="shared" si="90"/>
        <v>4024658892</v>
      </c>
      <c r="M87" s="33">
        <f t="shared" si="90"/>
        <v>4024658892</v>
      </c>
      <c r="N87" s="33">
        <f t="shared" si="90"/>
        <v>4024658892</v>
      </c>
      <c r="O87" s="33">
        <f t="shared" si="90"/>
        <v>4024658892</v>
      </c>
      <c r="P87" s="33">
        <f t="shared" si="90"/>
        <v>3989519985</v>
      </c>
      <c r="Q87" s="33">
        <f>Q10+Q16+Q22+Q28+Q34+Q40+Q46+Q52+Q58+Q64+Q70+Q76+Q82</f>
        <v>3960814000</v>
      </c>
      <c r="R87" s="33">
        <v>3960814000</v>
      </c>
      <c r="S87" s="33">
        <v>3960814000</v>
      </c>
      <c r="T87" s="33">
        <f t="shared" si="90"/>
        <v>3747814000</v>
      </c>
      <c r="U87" s="33">
        <f t="shared" si="90"/>
        <v>3413238720</v>
      </c>
      <c r="V87" s="33">
        <f t="shared" ref="V87" si="91">V10+V16+V22+V28+V34+V40+V46+V52+V58+V64+V70+V76+V82</f>
        <v>3982000000</v>
      </c>
      <c r="W87" s="33">
        <f t="shared" si="90"/>
        <v>0</v>
      </c>
      <c r="X87" s="33">
        <f t="shared" si="90"/>
        <v>0</v>
      </c>
      <c r="Y87" s="33">
        <f t="shared" si="90"/>
        <v>0</v>
      </c>
      <c r="Z87" s="33">
        <f t="shared" si="90"/>
        <v>0</v>
      </c>
      <c r="AA87" s="33">
        <f t="shared" si="90"/>
        <v>2300000000</v>
      </c>
      <c r="AB87" s="33"/>
      <c r="AC87" s="33">
        <f t="shared" si="90"/>
        <v>0</v>
      </c>
      <c r="AD87" s="33">
        <f t="shared" si="90"/>
        <v>0</v>
      </c>
      <c r="AE87" s="33">
        <f t="shared" si="90"/>
        <v>0</v>
      </c>
      <c r="AF87" s="33">
        <f>+AF10+AF16+AF22+AF28+AF34+AF40+AF46+AF52+AF58+AF64+AF70+AF76+AF82</f>
        <v>3277524840</v>
      </c>
      <c r="AG87" s="33"/>
      <c r="AH87" s="33"/>
      <c r="AI87" s="33"/>
      <c r="AJ87" s="49"/>
      <c r="AK87" s="50"/>
      <c r="AL87" s="51"/>
      <c r="AM87" s="51"/>
      <c r="AN87" s="51"/>
      <c r="AO87" s="51"/>
      <c r="AP87" s="59"/>
    </row>
    <row r="88" spans="1:46" ht="28.5" customHeight="1" x14ac:dyDescent="0.25">
      <c r="A88" s="492"/>
      <c r="B88" s="490"/>
      <c r="C88" s="490"/>
      <c r="D88" s="490"/>
      <c r="E88" s="490"/>
      <c r="F88" s="493"/>
      <c r="G88" s="45" t="s">
        <v>12</v>
      </c>
      <c r="H88" s="32">
        <f t="shared" ref="H88:AF88" si="92">+H12+H18+H24+H30+H36+H42+H48+H54+H60+H66+H72+H78+H84</f>
        <v>0</v>
      </c>
      <c r="I88" s="32"/>
      <c r="J88" s="32"/>
      <c r="K88" s="32">
        <f t="shared" si="92"/>
        <v>0</v>
      </c>
      <c r="L88" s="32">
        <f t="shared" si="92"/>
        <v>196988945</v>
      </c>
      <c r="M88" s="32">
        <f t="shared" si="92"/>
        <v>196988945</v>
      </c>
      <c r="N88" s="32">
        <f t="shared" si="92"/>
        <v>196988945</v>
      </c>
      <c r="O88" s="32">
        <f t="shared" si="92"/>
        <v>196988945</v>
      </c>
      <c r="P88" s="32">
        <f t="shared" si="92"/>
        <v>186838945</v>
      </c>
      <c r="Q88" s="32">
        <f>+Q18+Q24+Q36+Q42+Q48+Q54+Q60+Q66+Q72+Q78+Q84+Q12</f>
        <v>706940675</v>
      </c>
      <c r="R88" s="32">
        <v>704690009</v>
      </c>
      <c r="S88" s="32">
        <v>704690009</v>
      </c>
      <c r="T88" s="32">
        <f t="shared" si="92"/>
        <v>704690009</v>
      </c>
      <c r="U88" s="32">
        <f t="shared" si="92"/>
        <v>704690009</v>
      </c>
      <c r="V88" s="32">
        <f t="shared" ref="V88" si="93">+V12+V18+V24+V30+V36+V42+V48+V54+V60+V66+V72+V78+V84</f>
        <v>521392639</v>
      </c>
      <c r="W88" s="32">
        <f t="shared" si="92"/>
        <v>0</v>
      </c>
      <c r="X88" s="32">
        <f t="shared" si="92"/>
        <v>0</v>
      </c>
      <c r="Y88" s="32">
        <f t="shared" si="92"/>
        <v>0</v>
      </c>
      <c r="Z88" s="32">
        <f t="shared" si="92"/>
        <v>0</v>
      </c>
      <c r="AA88" s="32">
        <f t="shared" si="92"/>
        <v>0</v>
      </c>
      <c r="AB88" s="32"/>
      <c r="AC88" s="32">
        <f t="shared" si="92"/>
        <v>0</v>
      </c>
      <c r="AD88" s="32">
        <f t="shared" si="92"/>
        <v>0</v>
      </c>
      <c r="AE88" s="32">
        <f t="shared" si="92"/>
        <v>0</v>
      </c>
      <c r="AF88" s="32">
        <f t="shared" si="92"/>
        <v>128523831</v>
      </c>
      <c r="AG88" s="32"/>
      <c r="AH88" s="32"/>
      <c r="AI88" s="32"/>
      <c r="AJ88" s="50"/>
      <c r="AK88" s="50"/>
      <c r="AL88" s="51"/>
      <c r="AM88" s="51"/>
      <c r="AN88" s="51"/>
      <c r="AO88" s="51"/>
      <c r="AP88" s="59"/>
    </row>
    <row r="89" spans="1:46" ht="35.25" customHeight="1" thickBot="1" x14ac:dyDescent="0.3">
      <c r="A89" s="494"/>
      <c r="B89" s="495"/>
      <c r="C89" s="495"/>
      <c r="D89" s="495"/>
      <c r="E89" s="495"/>
      <c r="F89" s="496"/>
      <c r="G89" s="47" t="s">
        <v>15</v>
      </c>
      <c r="H89" s="60">
        <f t="shared" ref="H89:AF89" si="94">H87+H88</f>
        <v>15060478591</v>
      </c>
      <c r="I89" s="60"/>
      <c r="J89" s="88"/>
      <c r="K89" s="60">
        <f t="shared" si="94"/>
        <v>1375719886</v>
      </c>
      <c r="L89" s="60">
        <f t="shared" si="94"/>
        <v>4221647837</v>
      </c>
      <c r="M89" s="60">
        <f t="shared" si="94"/>
        <v>4221647837</v>
      </c>
      <c r="N89" s="60">
        <f t="shared" si="94"/>
        <v>4221647837</v>
      </c>
      <c r="O89" s="60">
        <f t="shared" si="94"/>
        <v>4221647837</v>
      </c>
      <c r="P89" s="60">
        <f t="shared" si="94"/>
        <v>4176358930</v>
      </c>
      <c r="Q89" s="60">
        <f t="shared" si="94"/>
        <v>4667754675</v>
      </c>
      <c r="R89" s="60">
        <v>4665504009</v>
      </c>
      <c r="S89" s="60">
        <v>4665504009</v>
      </c>
      <c r="T89" s="60">
        <f t="shared" si="94"/>
        <v>4452504009</v>
      </c>
      <c r="U89" s="60">
        <f t="shared" si="94"/>
        <v>4117928729</v>
      </c>
      <c r="V89" s="60">
        <f>+V87+V88</f>
        <v>4503392639</v>
      </c>
      <c r="W89" s="60">
        <f t="shared" si="94"/>
        <v>0</v>
      </c>
      <c r="X89" s="60">
        <f t="shared" si="94"/>
        <v>0</v>
      </c>
      <c r="Y89" s="60">
        <f t="shared" si="94"/>
        <v>0</v>
      </c>
      <c r="Z89" s="60">
        <f t="shared" si="94"/>
        <v>0</v>
      </c>
      <c r="AA89" s="60">
        <f>+AA87+AA88</f>
        <v>2300000000</v>
      </c>
      <c r="AB89" s="60"/>
      <c r="AC89" s="60">
        <f t="shared" si="94"/>
        <v>0</v>
      </c>
      <c r="AD89" s="60">
        <f t="shared" si="94"/>
        <v>0</v>
      </c>
      <c r="AE89" s="60">
        <f t="shared" si="94"/>
        <v>0</v>
      </c>
      <c r="AF89" s="60">
        <f t="shared" si="94"/>
        <v>3406048671</v>
      </c>
      <c r="AG89" s="60"/>
      <c r="AH89" s="60"/>
      <c r="AI89" s="60"/>
      <c r="AJ89" s="61"/>
      <c r="AK89" s="61"/>
      <c r="AL89" s="62"/>
      <c r="AM89" s="62"/>
      <c r="AN89" s="62"/>
      <c r="AO89" s="62"/>
      <c r="AP89" s="63"/>
      <c r="AQ89" s="6"/>
      <c r="AR89" s="6"/>
      <c r="AS89" s="6"/>
      <c r="AT89" s="6"/>
    </row>
    <row r="90" spans="1:46" ht="71.25" customHeight="1" x14ac:dyDescent="0.25">
      <c r="A90" s="487" t="s">
        <v>32</v>
      </c>
      <c r="B90" s="487"/>
      <c r="C90" s="487"/>
      <c r="D90" s="487"/>
      <c r="E90" s="487"/>
      <c r="F90" s="487"/>
      <c r="G90" s="487"/>
      <c r="H90" s="487"/>
      <c r="I90" s="487"/>
      <c r="J90" s="487"/>
      <c r="K90" s="487"/>
      <c r="L90" s="487"/>
      <c r="M90" s="487"/>
      <c r="N90" s="487"/>
      <c r="O90" s="487"/>
      <c r="P90" s="487"/>
      <c r="Q90" s="487"/>
      <c r="R90" s="487"/>
      <c r="S90" s="487"/>
      <c r="T90" s="487"/>
      <c r="U90" s="487"/>
      <c r="V90" s="487"/>
      <c r="W90" s="487"/>
      <c r="X90" s="487"/>
      <c r="Y90" s="487"/>
      <c r="Z90" s="487"/>
      <c r="AA90" s="487"/>
      <c r="AB90" s="487"/>
      <c r="AC90" s="487"/>
      <c r="AD90" s="487"/>
      <c r="AE90" s="487"/>
      <c r="AF90" s="487"/>
      <c r="AG90" s="487"/>
      <c r="AH90" s="487"/>
      <c r="AI90" s="487"/>
      <c r="AJ90" s="487"/>
      <c r="AK90" s="487"/>
      <c r="AL90" s="487"/>
      <c r="AM90" s="487"/>
      <c r="AN90" s="487"/>
      <c r="AO90" s="487"/>
      <c r="AP90" s="487"/>
    </row>
  </sheetData>
  <mergeCells count="143">
    <mergeCell ref="AM69:AM74"/>
    <mergeCell ref="AN69:AN74"/>
    <mergeCell ref="AO69:AO74"/>
    <mergeCell ref="B69:B74"/>
    <mergeCell ref="C69:C74"/>
    <mergeCell ref="D69:D74"/>
    <mergeCell ref="AP27:AP32"/>
    <mergeCell ref="E9:E62"/>
    <mergeCell ref="AO27:AO32"/>
    <mergeCell ref="AP39:AP44"/>
    <mergeCell ref="AO33:AO38"/>
    <mergeCell ref="AP33:AP38"/>
    <mergeCell ref="B45:B50"/>
    <mergeCell ref="C45:C50"/>
    <mergeCell ref="D45:D50"/>
    <mergeCell ref="AL45:AL50"/>
    <mergeCell ref="AM45:AM50"/>
    <mergeCell ref="AN45:AN50"/>
    <mergeCell ref="AO45:AO50"/>
    <mergeCell ref="AP45:AP50"/>
    <mergeCell ref="B51:B56"/>
    <mergeCell ref="C51:C56"/>
    <mergeCell ref="D51:D56"/>
    <mergeCell ref="D57:D62"/>
    <mergeCell ref="A63:A86"/>
    <mergeCell ref="AL75:AL80"/>
    <mergeCell ref="AM75:AM80"/>
    <mergeCell ref="AN75:AN80"/>
    <mergeCell ref="AO75:AO80"/>
    <mergeCell ref="AP75:AP80"/>
    <mergeCell ref="B75:B80"/>
    <mergeCell ref="C75:C80"/>
    <mergeCell ref="D75:D80"/>
    <mergeCell ref="E75:E80"/>
    <mergeCell ref="AO81:AO86"/>
    <mergeCell ref="AP81:AP86"/>
    <mergeCell ref="AP69:AP74"/>
    <mergeCell ref="B63:B68"/>
    <mergeCell ref="C63:C68"/>
    <mergeCell ref="D63:D68"/>
    <mergeCell ref="AL63:AL68"/>
    <mergeCell ref="AM63:AM68"/>
    <mergeCell ref="AN63:AN68"/>
    <mergeCell ref="AO63:AO68"/>
    <mergeCell ref="AP63:AP68"/>
    <mergeCell ref="E63:E74"/>
    <mergeCell ref="F9:F80"/>
    <mergeCell ref="AL69:AL74"/>
    <mergeCell ref="A27:A62"/>
    <mergeCell ref="B81:B86"/>
    <mergeCell ref="C81:C86"/>
    <mergeCell ref="D81:D86"/>
    <mergeCell ref="E81:E86"/>
    <mergeCell ref="F81:F86"/>
    <mergeCell ref="AL81:AL86"/>
    <mergeCell ref="AM81:AM86"/>
    <mergeCell ref="AN81:AN86"/>
    <mergeCell ref="AL27:AL32"/>
    <mergeCell ref="AM27:AM32"/>
    <mergeCell ref="AN27:AN32"/>
    <mergeCell ref="B27:B32"/>
    <mergeCell ref="C27:C32"/>
    <mergeCell ref="D27:D32"/>
    <mergeCell ref="B33:B38"/>
    <mergeCell ref="C33:C38"/>
    <mergeCell ref="D33:D38"/>
    <mergeCell ref="AL33:AL38"/>
    <mergeCell ref="AM33:AM38"/>
    <mergeCell ref="AN33:AN38"/>
    <mergeCell ref="AL39:AL44"/>
    <mergeCell ref="AM39:AM44"/>
    <mergeCell ref="AN39:AN44"/>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A6:A8"/>
    <mergeCell ref="AN6:AN8"/>
    <mergeCell ref="AO6:AO8"/>
    <mergeCell ref="AP6:AP8"/>
    <mergeCell ref="AL6:AL8"/>
    <mergeCell ref="G6:G8"/>
    <mergeCell ref="H6:H8"/>
    <mergeCell ref="AK6:AK8"/>
    <mergeCell ref="B6:D7"/>
    <mergeCell ref="I6:AE6"/>
    <mergeCell ref="V7:Z7"/>
    <mergeCell ref="E6:E8"/>
    <mergeCell ref="AA7:AE7"/>
    <mergeCell ref="B9:B14"/>
    <mergeCell ref="C9:C14"/>
    <mergeCell ref="D9:D14"/>
    <mergeCell ref="AL9:AL14"/>
    <mergeCell ref="A90:AP90"/>
    <mergeCell ref="A87:F89"/>
    <mergeCell ref="AP9:AP14"/>
    <mergeCell ref="AM9:AM14"/>
    <mergeCell ref="AO15:AO20"/>
    <mergeCell ref="AP15:AP20"/>
    <mergeCell ref="AN9:AN14"/>
    <mergeCell ref="AO9:AO14"/>
    <mergeCell ref="AL15:AL20"/>
    <mergeCell ref="AM15:AM20"/>
    <mergeCell ref="A9:A26"/>
    <mergeCell ref="AL57:AL62"/>
    <mergeCell ref="AM57:AM62"/>
    <mergeCell ref="AN57:AN62"/>
    <mergeCell ref="B57:B62"/>
    <mergeCell ref="C57:C62"/>
    <mergeCell ref="AN15:AN20"/>
    <mergeCell ref="D15:D20"/>
    <mergeCell ref="B15:B20"/>
    <mergeCell ref="C15:C20"/>
    <mergeCell ref="AP57:AP62"/>
    <mergeCell ref="B21:B26"/>
    <mergeCell ref="C21:C26"/>
    <mergeCell ref="D21:D26"/>
    <mergeCell ref="AL21:AL26"/>
    <mergeCell ref="AM21:AM26"/>
    <mergeCell ref="AN21:AN26"/>
    <mergeCell ref="AO21:AO26"/>
    <mergeCell ref="AP21:AP26"/>
    <mergeCell ref="AO57:AO62"/>
    <mergeCell ref="AL51:AL56"/>
    <mergeCell ref="AM51:AM56"/>
    <mergeCell ref="AN51:AN56"/>
    <mergeCell ref="AO39:AO44"/>
    <mergeCell ref="B39:B44"/>
    <mergeCell ref="C39:C44"/>
    <mergeCell ref="D39:D44"/>
    <mergeCell ref="AO51:AO56"/>
    <mergeCell ref="AP51:AP56"/>
  </mergeCells>
  <dataValidations disablePrompts="1" count="1">
    <dataValidation type="list" allowBlank="1" showInputMessage="1" showErrorMessage="1" sqref="D9:D86" xr:uid="{00000000-0002-0000-0100-000000000000}">
      <formula1>$AR$12:$AR$14</formula1>
    </dataValidation>
  </dataValidations>
  <printOptions horizontalCentered="1" verticalCentered="1" headings="1" gridLines="1"/>
  <pageMargins left="0" right="0" top="0.74803149606299213" bottom="0" header="0.31496062992125984" footer="0"/>
  <pageSetup scale="22" fitToWidth="4" fitToHeight="2" orientation="landscape" r:id="rId1"/>
  <colBreaks count="1" manualBreakCount="1">
    <brk id="22" max="2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3"/>
  <sheetViews>
    <sheetView view="pageBreakPreview" topLeftCell="C1" zoomScale="80" zoomScaleNormal="50" zoomScaleSheetLayoutView="80" workbookViewId="0">
      <selection activeCell="V8" sqref="V8:V9"/>
    </sheetView>
  </sheetViews>
  <sheetFormatPr baseColWidth="10" defaultColWidth="11.42578125" defaultRowHeight="12.75" x14ac:dyDescent="0.25"/>
  <cols>
    <col min="1" max="1" width="12.28515625" style="9" hidden="1" customWidth="1"/>
    <col min="2" max="2" width="20" style="9" hidden="1" customWidth="1"/>
    <col min="3" max="3" width="27.5703125" style="21" customWidth="1"/>
    <col min="4" max="4" width="6.140625" style="9" customWidth="1"/>
    <col min="5" max="5" width="7.85546875" style="9" customWidth="1"/>
    <col min="6" max="6" width="12" style="9" customWidth="1"/>
    <col min="7" max="7" width="7" style="9" customWidth="1"/>
    <col min="8" max="8" width="6.7109375" style="9" customWidth="1"/>
    <col min="9" max="9" width="7.5703125" style="9" customWidth="1"/>
    <col min="10" max="11" width="7" style="9" customWidth="1"/>
    <col min="12" max="13" width="7.7109375" style="9" customWidth="1"/>
    <col min="14" max="14" width="8.140625" style="10" customWidth="1"/>
    <col min="15" max="15" width="8.5703125" style="10" customWidth="1"/>
    <col min="16" max="16" width="8.85546875" style="10" customWidth="1"/>
    <col min="17" max="17" width="8.42578125" style="10" customWidth="1"/>
    <col min="18" max="18" width="8.28515625" style="10" customWidth="1"/>
    <col min="19" max="19" width="11.7109375" style="10" customWidth="1"/>
    <col min="20" max="20" width="12.28515625" style="10" customWidth="1"/>
    <col min="21" max="21" width="14.5703125" style="10" customWidth="1"/>
    <col min="22" max="22" width="81.28515625" style="13" customWidth="1"/>
    <col min="23" max="28" width="11.42578125" style="12"/>
    <col min="29" max="58" width="11.42578125" style="13"/>
    <col min="59" max="16384" width="11.42578125" style="9"/>
  </cols>
  <sheetData>
    <row r="1" spans="1:51" s="11" customFormat="1" ht="33" customHeight="1" x14ac:dyDescent="0.25">
      <c r="A1" s="657"/>
      <c r="B1" s="658"/>
      <c r="C1" s="663" t="s">
        <v>0</v>
      </c>
      <c r="D1" s="663"/>
      <c r="E1" s="663"/>
      <c r="F1" s="663"/>
      <c r="G1" s="663"/>
      <c r="H1" s="663"/>
      <c r="I1" s="663"/>
      <c r="J1" s="663"/>
      <c r="K1" s="663"/>
      <c r="L1" s="663"/>
      <c r="M1" s="663"/>
      <c r="N1" s="663"/>
      <c r="O1" s="663"/>
      <c r="P1" s="663"/>
      <c r="Q1" s="663"/>
      <c r="R1" s="663"/>
      <c r="S1" s="663"/>
      <c r="T1" s="663"/>
      <c r="U1" s="663"/>
      <c r="V1" s="663"/>
    </row>
    <row r="2" spans="1:51" s="11" customFormat="1" ht="30" customHeight="1" x14ac:dyDescent="0.25">
      <c r="A2" s="659"/>
      <c r="B2" s="660"/>
      <c r="C2" s="664" t="s">
        <v>120</v>
      </c>
      <c r="D2" s="664"/>
      <c r="E2" s="664"/>
      <c r="F2" s="664"/>
      <c r="G2" s="664"/>
      <c r="H2" s="664"/>
      <c r="I2" s="664"/>
      <c r="J2" s="664"/>
      <c r="K2" s="664"/>
      <c r="L2" s="664"/>
      <c r="M2" s="664"/>
      <c r="N2" s="664"/>
      <c r="O2" s="664"/>
      <c r="P2" s="664"/>
      <c r="Q2" s="664"/>
      <c r="R2" s="664"/>
      <c r="S2" s="664"/>
      <c r="T2" s="664"/>
      <c r="U2" s="664"/>
      <c r="V2" s="664"/>
    </row>
    <row r="3" spans="1:51" s="11" customFormat="1" ht="27.75" customHeight="1" x14ac:dyDescent="0.25">
      <c r="A3" s="659"/>
      <c r="B3" s="660"/>
      <c r="C3" s="34" t="s">
        <v>1</v>
      </c>
      <c r="D3" s="665" t="s">
        <v>123</v>
      </c>
      <c r="E3" s="665"/>
      <c r="F3" s="665"/>
      <c r="G3" s="665"/>
      <c r="H3" s="665"/>
      <c r="I3" s="665"/>
      <c r="J3" s="665"/>
      <c r="K3" s="665"/>
      <c r="L3" s="665"/>
      <c r="M3" s="665"/>
      <c r="N3" s="665"/>
      <c r="O3" s="665"/>
      <c r="P3" s="665"/>
      <c r="Q3" s="665"/>
      <c r="R3" s="665"/>
      <c r="S3" s="665"/>
      <c r="T3" s="665"/>
      <c r="U3" s="665"/>
      <c r="V3" s="665"/>
    </row>
    <row r="4" spans="1:51" s="11" customFormat="1" ht="33" customHeight="1" thickBot="1" x14ac:dyDescent="0.3">
      <c r="A4" s="661"/>
      <c r="B4" s="662"/>
      <c r="C4" s="64" t="s">
        <v>16</v>
      </c>
      <c r="D4" s="666" t="s">
        <v>124</v>
      </c>
      <c r="E4" s="666"/>
      <c r="F4" s="666"/>
      <c r="G4" s="666"/>
      <c r="H4" s="666"/>
      <c r="I4" s="666"/>
      <c r="J4" s="666"/>
      <c r="K4" s="666"/>
      <c r="L4" s="666"/>
      <c r="M4" s="666"/>
      <c r="N4" s="666"/>
      <c r="O4" s="666"/>
      <c r="P4" s="666"/>
      <c r="Q4" s="666"/>
      <c r="R4" s="666"/>
      <c r="S4" s="666"/>
      <c r="T4" s="666"/>
      <c r="U4" s="666"/>
      <c r="V4" s="666"/>
    </row>
    <row r="5" spans="1:51" s="11" customFormat="1" ht="13.5" thickBot="1" x14ac:dyDescent="0.3">
      <c r="A5" s="366"/>
      <c r="C5" s="367"/>
      <c r="N5" s="368"/>
      <c r="O5" s="368"/>
      <c r="P5" s="368"/>
      <c r="Q5" s="368"/>
      <c r="R5" s="368"/>
      <c r="S5" s="368"/>
      <c r="T5" s="368"/>
      <c r="U5" s="368"/>
      <c r="V5" s="369"/>
    </row>
    <row r="6" spans="1:51" s="12" customFormat="1" ht="42.75" customHeight="1" x14ac:dyDescent="0.25">
      <c r="A6" s="264" t="s">
        <v>68</v>
      </c>
      <c r="B6" s="656" t="s">
        <v>69</v>
      </c>
      <c r="C6" s="668" t="s">
        <v>70</v>
      </c>
      <c r="D6" s="670" t="s">
        <v>71</v>
      </c>
      <c r="E6" s="671"/>
      <c r="F6" s="656" t="s">
        <v>218</v>
      </c>
      <c r="G6" s="656"/>
      <c r="H6" s="656"/>
      <c r="I6" s="656"/>
      <c r="J6" s="656"/>
      <c r="K6" s="656"/>
      <c r="L6" s="656"/>
      <c r="M6" s="656"/>
      <c r="N6" s="656"/>
      <c r="O6" s="656"/>
      <c r="P6" s="656"/>
      <c r="Q6" s="656"/>
      <c r="R6" s="656"/>
      <c r="S6" s="656"/>
      <c r="T6" s="656" t="s">
        <v>75</v>
      </c>
      <c r="U6" s="656"/>
      <c r="V6" s="656" t="s">
        <v>231</v>
      </c>
    </row>
    <row r="7" spans="1:51" s="12" customFormat="1" ht="44.25" customHeight="1" thickBot="1" x14ac:dyDescent="0.3">
      <c r="A7" s="265"/>
      <c r="B7" s="667"/>
      <c r="C7" s="669"/>
      <c r="D7" s="65" t="s">
        <v>72</v>
      </c>
      <c r="E7" s="65" t="s">
        <v>73</v>
      </c>
      <c r="F7" s="65" t="s">
        <v>74</v>
      </c>
      <c r="G7" s="66" t="s">
        <v>17</v>
      </c>
      <c r="H7" s="66" t="s">
        <v>18</v>
      </c>
      <c r="I7" s="66" t="s">
        <v>19</v>
      </c>
      <c r="J7" s="66" t="s">
        <v>20</v>
      </c>
      <c r="K7" s="66" t="s">
        <v>21</v>
      </c>
      <c r="L7" s="66" t="s">
        <v>22</v>
      </c>
      <c r="M7" s="66" t="s">
        <v>23</v>
      </c>
      <c r="N7" s="66" t="s">
        <v>24</v>
      </c>
      <c r="O7" s="66" t="s">
        <v>25</v>
      </c>
      <c r="P7" s="66" t="s">
        <v>26</v>
      </c>
      <c r="Q7" s="66" t="s">
        <v>27</v>
      </c>
      <c r="R7" s="66" t="s">
        <v>28</v>
      </c>
      <c r="S7" s="236" t="s">
        <v>29</v>
      </c>
      <c r="T7" s="236" t="s">
        <v>76</v>
      </c>
      <c r="U7" s="236" t="s">
        <v>77</v>
      </c>
      <c r="V7" s="667"/>
    </row>
    <row r="8" spans="1:51" s="80" customFormat="1" ht="89.25" customHeight="1" x14ac:dyDescent="0.25">
      <c r="A8" s="672" t="s">
        <v>144</v>
      </c>
      <c r="B8" s="675" t="s">
        <v>151</v>
      </c>
      <c r="C8" s="617" t="s">
        <v>219</v>
      </c>
      <c r="D8" s="644" t="s">
        <v>152</v>
      </c>
      <c r="E8" s="684"/>
      <c r="F8" s="97" t="s">
        <v>153</v>
      </c>
      <c r="G8" s="371">
        <v>0.02</v>
      </c>
      <c r="H8" s="371">
        <v>0.02</v>
      </c>
      <c r="I8" s="372">
        <v>0.1</v>
      </c>
      <c r="J8" s="372">
        <v>0.1</v>
      </c>
      <c r="K8" s="372">
        <v>0.1</v>
      </c>
      <c r="L8" s="372">
        <v>0.12</v>
      </c>
      <c r="M8" s="372">
        <v>0.14000000000000001</v>
      </c>
      <c r="N8" s="372">
        <v>0.1</v>
      </c>
      <c r="O8" s="372">
        <v>0.1</v>
      </c>
      <c r="P8" s="372">
        <v>0.1</v>
      </c>
      <c r="Q8" s="372">
        <v>0.05</v>
      </c>
      <c r="R8" s="372">
        <v>0.05</v>
      </c>
      <c r="S8" s="97">
        <f>SUM(G8:R8)</f>
        <v>1</v>
      </c>
      <c r="T8" s="677">
        <f>+U8</f>
        <v>7.4999999999999997E-2</v>
      </c>
      <c r="U8" s="614">
        <v>7.4999999999999997E-2</v>
      </c>
      <c r="V8" s="641" t="s">
        <v>264</v>
      </c>
      <c r="W8" s="363"/>
      <c r="X8" s="363"/>
      <c r="Y8" s="363"/>
      <c r="Z8" s="363"/>
      <c r="AA8" s="363"/>
      <c r="AB8" s="363"/>
    </row>
    <row r="9" spans="1:51" s="80" customFormat="1" ht="89.25" customHeight="1" x14ac:dyDescent="0.25">
      <c r="A9" s="673"/>
      <c r="B9" s="676"/>
      <c r="C9" s="605"/>
      <c r="D9" s="633"/>
      <c r="E9" s="685"/>
      <c r="F9" s="98" t="s">
        <v>154</v>
      </c>
      <c r="G9" s="99">
        <v>0.02</v>
      </c>
      <c r="H9" s="99">
        <v>0.02</v>
      </c>
      <c r="I9" s="99">
        <v>0.1</v>
      </c>
      <c r="J9" s="99"/>
      <c r="K9" s="99"/>
      <c r="L9" s="99"/>
      <c r="M9" s="100"/>
      <c r="N9" s="100"/>
      <c r="O9" s="100"/>
      <c r="P9" s="100"/>
      <c r="Q9" s="100"/>
      <c r="R9" s="100"/>
      <c r="S9" s="98">
        <f t="shared" ref="S9:S48" si="0">SUM(G9:R9)</f>
        <v>0.14000000000000001</v>
      </c>
      <c r="T9" s="678"/>
      <c r="U9" s="615"/>
      <c r="V9" s="642"/>
      <c r="W9" s="363"/>
      <c r="X9" s="363"/>
      <c r="Y9" s="363"/>
      <c r="Z9" s="363"/>
      <c r="AA9" s="363"/>
      <c r="AB9" s="363"/>
    </row>
    <row r="10" spans="1:51" s="80" customFormat="1" ht="62.25" customHeight="1" x14ac:dyDescent="0.25">
      <c r="A10" s="673"/>
      <c r="B10" s="676" t="s">
        <v>155</v>
      </c>
      <c r="C10" s="605" t="s">
        <v>220</v>
      </c>
      <c r="D10" s="621" t="s">
        <v>152</v>
      </c>
      <c r="E10" s="81"/>
      <c r="F10" s="101" t="s">
        <v>153</v>
      </c>
      <c r="G10" s="99">
        <v>0.05</v>
      </c>
      <c r="H10" s="99">
        <v>7.0000000000000007E-2</v>
      </c>
      <c r="I10" s="99">
        <v>0.09</v>
      </c>
      <c r="J10" s="99">
        <v>0.09</v>
      </c>
      <c r="K10" s="99">
        <v>0.09</v>
      </c>
      <c r="L10" s="99">
        <v>0.09</v>
      </c>
      <c r="M10" s="99">
        <v>0.09</v>
      </c>
      <c r="N10" s="99">
        <v>0.09</v>
      </c>
      <c r="O10" s="99">
        <v>0.09</v>
      </c>
      <c r="P10" s="99">
        <v>0.09</v>
      </c>
      <c r="Q10" s="99">
        <v>0.09</v>
      </c>
      <c r="R10" s="99">
        <v>7.0000000000000007E-2</v>
      </c>
      <c r="S10" s="101">
        <f t="shared" si="0"/>
        <v>0.99999999999999978</v>
      </c>
      <c r="T10" s="678">
        <f>+U10</f>
        <v>7.4999999999999997E-2</v>
      </c>
      <c r="U10" s="615">
        <v>7.4999999999999997E-2</v>
      </c>
      <c r="V10" s="638" t="s">
        <v>265</v>
      </c>
      <c r="W10" s="363"/>
      <c r="X10" s="363"/>
      <c r="Y10" s="363"/>
      <c r="Z10" s="363"/>
      <c r="AA10" s="363"/>
      <c r="AB10" s="363"/>
    </row>
    <row r="11" spans="1:51" s="80" customFormat="1" ht="62.25" customHeight="1" thickBot="1" x14ac:dyDescent="0.3">
      <c r="A11" s="674"/>
      <c r="B11" s="679"/>
      <c r="C11" s="605"/>
      <c r="D11" s="622"/>
      <c r="E11" s="234"/>
      <c r="F11" s="98" t="s">
        <v>154</v>
      </c>
      <c r="G11" s="108">
        <v>0.05</v>
      </c>
      <c r="H11" s="108">
        <v>7.0000000000000007E-2</v>
      </c>
      <c r="I11" s="108">
        <v>0.09</v>
      </c>
      <c r="J11" s="108"/>
      <c r="K11" s="108"/>
      <c r="L11" s="108"/>
      <c r="M11" s="110"/>
      <c r="N11" s="110"/>
      <c r="O11" s="110"/>
      <c r="P11" s="110"/>
      <c r="Q11" s="110"/>
      <c r="R11" s="110"/>
      <c r="S11" s="96">
        <f>SUM(G11:R11)</f>
        <v>0.21000000000000002</v>
      </c>
      <c r="T11" s="680"/>
      <c r="U11" s="616"/>
      <c r="V11" s="643"/>
      <c r="W11" s="363"/>
      <c r="X11" s="363"/>
      <c r="Y11" s="363"/>
      <c r="Z11" s="363"/>
      <c r="AA11" s="363"/>
      <c r="AB11" s="363"/>
    </row>
    <row r="12" spans="1:51" s="82" customFormat="1" ht="58.5" customHeight="1" x14ac:dyDescent="0.25">
      <c r="A12" s="688" t="s">
        <v>145</v>
      </c>
      <c r="B12" s="686" t="s">
        <v>156</v>
      </c>
      <c r="C12" s="608" t="s">
        <v>221</v>
      </c>
      <c r="D12" s="644" t="s">
        <v>152</v>
      </c>
      <c r="E12" s="83"/>
      <c r="F12" s="97" t="s">
        <v>153</v>
      </c>
      <c r="G12" s="102">
        <v>0.05</v>
      </c>
      <c r="H12" s="102">
        <v>7.0000000000000007E-2</v>
      </c>
      <c r="I12" s="102">
        <v>0.09</v>
      </c>
      <c r="J12" s="102">
        <v>0.09</v>
      </c>
      <c r="K12" s="102">
        <v>0.09</v>
      </c>
      <c r="L12" s="102">
        <v>0.09</v>
      </c>
      <c r="M12" s="102">
        <v>0.09</v>
      </c>
      <c r="N12" s="102">
        <v>0.09</v>
      </c>
      <c r="O12" s="102">
        <v>0.09</v>
      </c>
      <c r="P12" s="102">
        <v>0.09</v>
      </c>
      <c r="Q12" s="102">
        <v>0.09</v>
      </c>
      <c r="R12" s="102">
        <v>7.0000000000000007E-2</v>
      </c>
      <c r="S12" s="104">
        <f t="shared" si="0"/>
        <v>0.99999999999999978</v>
      </c>
      <c r="T12" s="691">
        <f>SUM(U12:U17)</f>
        <v>0.1</v>
      </c>
      <c r="U12" s="613">
        <v>0.06</v>
      </c>
      <c r="V12" s="645" t="s">
        <v>281</v>
      </c>
      <c r="W12" s="363"/>
      <c r="X12" s="363"/>
      <c r="Y12" s="363"/>
      <c r="Z12" s="363"/>
      <c r="AA12" s="363"/>
      <c r="AB12" s="363"/>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s="82" customFormat="1" ht="58.5" customHeight="1" x14ac:dyDescent="0.25">
      <c r="A13" s="689"/>
      <c r="B13" s="687"/>
      <c r="C13" s="605"/>
      <c r="D13" s="633"/>
      <c r="E13" s="81"/>
      <c r="F13" s="98" t="s">
        <v>154</v>
      </c>
      <c r="G13" s="102">
        <v>0.05</v>
      </c>
      <c r="H13" s="102">
        <v>7.0000000000000007E-2</v>
      </c>
      <c r="I13" s="102">
        <v>0.09</v>
      </c>
      <c r="J13" s="102"/>
      <c r="K13" s="102"/>
      <c r="L13" s="102"/>
      <c r="M13" s="103"/>
      <c r="N13" s="103"/>
      <c r="O13" s="103"/>
      <c r="P13" s="103"/>
      <c r="Q13" s="103"/>
      <c r="R13" s="103"/>
      <c r="S13" s="105">
        <f>SUM(G13:R13)</f>
        <v>0.21000000000000002</v>
      </c>
      <c r="T13" s="692"/>
      <c r="U13" s="614"/>
      <c r="V13" s="604"/>
      <c r="W13" s="363"/>
      <c r="X13" s="363"/>
      <c r="Y13" s="363"/>
      <c r="Z13" s="363"/>
      <c r="AA13" s="363"/>
      <c r="AB13" s="363"/>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s="82" customFormat="1" ht="53.25" customHeight="1" x14ac:dyDescent="0.25">
      <c r="A14" s="689"/>
      <c r="B14" s="687"/>
      <c r="C14" s="617" t="s">
        <v>222</v>
      </c>
      <c r="D14" s="632" t="s">
        <v>152</v>
      </c>
      <c r="E14" s="233"/>
      <c r="F14" s="104" t="s">
        <v>153</v>
      </c>
      <c r="G14" s="99">
        <v>0.05</v>
      </c>
      <c r="H14" s="99">
        <v>0.1</v>
      </c>
      <c r="I14" s="99">
        <v>0.1</v>
      </c>
      <c r="J14" s="99">
        <v>0.08</v>
      </c>
      <c r="K14" s="99">
        <v>0.08</v>
      </c>
      <c r="L14" s="99">
        <v>0.08</v>
      </c>
      <c r="M14" s="99">
        <v>0.08</v>
      </c>
      <c r="N14" s="99">
        <v>0.1</v>
      </c>
      <c r="O14" s="99">
        <v>0.1</v>
      </c>
      <c r="P14" s="99">
        <v>0.08</v>
      </c>
      <c r="Q14" s="99">
        <v>0.08</v>
      </c>
      <c r="R14" s="99">
        <v>7.0000000000000007E-2</v>
      </c>
      <c r="S14" s="104">
        <f t="shared" si="0"/>
        <v>1</v>
      </c>
      <c r="T14" s="692"/>
      <c r="U14" s="618">
        <v>0.02</v>
      </c>
      <c r="V14" s="603" t="s">
        <v>282</v>
      </c>
      <c r="W14" s="363"/>
      <c r="X14" s="363"/>
      <c r="Y14" s="363"/>
      <c r="Z14" s="363"/>
      <c r="AA14" s="363"/>
      <c r="AB14" s="363"/>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s="82" customFormat="1" ht="53.25" customHeight="1" thickBot="1" x14ac:dyDescent="0.3">
      <c r="A15" s="689"/>
      <c r="B15" s="687"/>
      <c r="C15" s="605"/>
      <c r="D15" s="633"/>
      <c r="E15" s="81"/>
      <c r="F15" s="98" t="s">
        <v>154</v>
      </c>
      <c r="G15" s="99">
        <v>0.05</v>
      </c>
      <c r="H15" s="99">
        <v>0.1</v>
      </c>
      <c r="I15" s="99">
        <v>0.1</v>
      </c>
      <c r="J15" s="99"/>
      <c r="K15" s="99"/>
      <c r="L15" s="99"/>
      <c r="M15" s="100"/>
      <c r="N15" s="100"/>
      <c r="O15" s="100"/>
      <c r="P15" s="100"/>
      <c r="Q15" s="100"/>
      <c r="R15" s="100"/>
      <c r="S15" s="98">
        <f>SUM(G15:R15)</f>
        <v>0.25</v>
      </c>
      <c r="T15" s="692"/>
      <c r="U15" s="619"/>
      <c r="V15" s="646"/>
      <c r="W15" s="363"/>
      <c r="X15" s="363"/>
      <c r="Y15" s="363"/>
      <c r="Z15" s="363"/>
      <c r="AA15" s="363"/>
      <c r="AB15" s="363"/>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s="82" customFormat="1" ht="58.5" customHeight="1" x14ac:dyDescent="0.25">
      <c r="A16" s="689"/>
      <c r="B16" s="687"/>
      <c r="C16" s="605" t="s">
        <v>223</v>
      </c>
      <c r="D16" s="621" t="s">
        <v>152</v>
      </c>
      <c r="E16" s="81"/>
      <c r="F16" s="101" t="s">
        <v>153</v>
      </c>
      <c r="G16" s="99">
        <v>0.05</v>
      </c>
      <c r="H16" s="99">
        <v>0.09</v>
      </c>
      <c r="I16" s="99">
        <v>0.09</v>
      </c>
      <c r="J16" s="99">
        <v>0.09</v>
      </c>
      <c r="K16" s="99">
        <v>0.09</v>
      </c>
      <c r="L16" s="99">
        <v>0.09</v>
      </c>
      <c r="M16" s="99">
        <v>0.09</v>
      </c>
      <c r="N16" s="99">
        <v>0.09</v>
      </c>
      <c r="O16" s="99">
        <v>0.09</v>
      </c>
      <c r="P16" s="99">
        <v>0.09</v>
      </c>
      <c r="Q16" s="99">
        <v>0.09</v>
      </c>
      <c r="R16" s="99">
        <v>0.05</v>
      </c>
      <c r="S16" s="104">
        <f t="shared" si="0"/>
        <v>0.99999999999999989</v>
      </c>
      <c r="T16" s="692"/>
      <c r="U16" s="620">
        <v>0.02</v>
      </c>
      <c r="V16" s="603" t="s">
        <v>283</v>
      </c>
      <c r="W16" s="363"/>
      <c r="X16" s="363"/>
      <c r="Y16" s="363"/>
      <c r="Z16" s="363"/>
      <c r="AA16" s="363"/>
      <c r="AB16" s="363"/>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s="82" customFormat="1" ht="58.5" customHeight="1" thickBot="1" x14ac:dyDescent="0.3">
      <c r="A17" s="689"/>
      <c r="B17" s="687"/>
      <c r="C17" s="605"/>
      <c r="D17" s="633"/>
      <c r="E17" s="81"/>
      <c r="F17" s="98" t="s">
        <v>154</v>
      </c>
      <c r="G17" s="99">
        <v>0.05</v>
      </c>
      <c r="H17" s="99">
        <v>0.09</v>
      </c>
      <c r="I17" s="99">
        <v>0.09</v>
      </c>
      <c r="J17" s="99"/>
      <c r="K17" s="99"/>
      <c r="L17" s="99"/>
      <c r="M17" s="100"/>
      <c r="N17" s="100"/>
      <c r="O17" s="100"/>
      <c r="P17" s="100"/>
      <c r="Q17" s="100"/>
      <c r="R17" s="100"/>
      <c r="S17" s="98">
        <f>SUM(G17:R17)</f>
        <v>0.23</v>
      </c>
      <c r="T17" s="692"/>
      <c r="U17" s="618"/>
      <c r="V17" s="646"/>
      <c r="W17" s="363"/>
      <c r="X17" s="363"/>
      <c r="Y17" s="363"/>
      <c r="Z17" s="363"/>
      <c r="AA17" s="363"/>
      <c r="AB17" s="363"/>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s="82" customFormat="1" ht="46.5" customHeight="1" x14ac:dyDescent="0.25">
      <c r="A18" s="689"/>
      <c r="B18" s="676" t="s">
        <v>157</v>
      </c>
      <c r="C18" s="605" t="s">
        <v>224</v>
      </c>
      <c r="D18" s="621" t="s">
        <v>152</v>
      </c>
      <c r="E18" s="81"/>
      <c r="F18" s="101" t="s">
        <v>153</v>
      </c>
      <c r="G18" s="99">
        <v>0.05</v>
      </c>
      <c r="H18" s="99">
        <v>7.0000000000000007E-2</v>
      </c>
      <c r="I18" s="99">
        <v>0.09</v>
      </c>
      <c r="J18" s="99">
        <v>0.09</v>
      </c>
      <c r="K18" s="99">
        <v>0.09</v>
      </c>
      <c r="L18" s="99">
        <v>0.09</v>
      </c>
      <c r="M18" s="99">
        <v>0.09</v>
      </c>
      <c r="N18" s="99">
        <v>0.09</v>
      </c>
      <c r="O18" s="99">
        <v>0.09</v>
      </c>
      <c r="P18" s="99">
        <v>0.09</v>
      </c>
      <c r="Q18" s="99">
        <v>0.09</v>
      </c>
      <c r="R18" s="99">
        <v>7.0000000000000007E-2</v>
      </c>
      <c r="S18" s="101">
        <f t="shared" si="0"/>
        <v>0.99999999999999978</v>
      </c>
      <c r="T18" s="678">
        <f>+U18</f>
        <v>0.03</v>
      </c>
      <c r="U18" s="619">
        <v>0.03</v>
      </c>
      <c r="V18" s="647" t="s">
        <v>266</v>
      </c>
      <c r="W18" s="363"/>
      <c r="X18" s="363"/>
      <c r="Y18" s="363"/>
      <c r="Z18" s="363"/>
      <c r="AA18" s="363"/>
      <c r="AB18" s="363"/>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s="82" customFormat="1" ht="46.5" customHeight="1" x14ac:dyDescent="0.25">
      <c r="A19" s="689"/>
      <c r="B19" s="676"/>
      <c r="C19" s="605"/>
      <c r="D19" s="633"/>
      <c r="E19" s="81"/>
      <c r="F19" s="98" t="s">
        <v>154</v>
      </c>
      <c r="G19" s="99">
        <v>0.05</v>
      </c>
      <c r="H19" s="99">
        <v>7.0000000000000007E-2</v>
      </c>
      <c r="I19" s="99">
        <v>0.09</v>
      </c>
      <c r="J19" s="99"/>
      <c r="K19" s="99"/>
      <c r="L19" s="99"/>
      <c r="M19" s="100"/>
      <c r="N19" s="100"/>
      <c r="O19" s="100"/>
      <c r="P19" s="100"/>
      <c r="Q19" s="100"/>
      <c r="R19" s="100"/>
      <c r="S19" s="98">
        <f t="shared" si="0"/>
        <v>0.21000000000000002</v>
      </c>
      <c r="T19" s="678"/>
      <c r="U19" s="619"/>
      <c r="V19" s="648"/>
      <c r="W19" s="363"/>
      <c r="X19" s="363"/>
      <c r="Y19" s="363"/>
      <c r="Z19" s="363"/>
      <c r="AA19" s="363"/>
      <c r="AB19" s="363"/>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s="82" customFormat="1" ht="78.75" customHeight="1" x14ac:dyDescent="0.25">
      <c r="A20" s="689"/>
      <c r="B20" s="679" t="s">
        <v>158</v>
      </c>
      <c r="C20" s="448" t="s">
        <v>189</v>
      </c>
      <c r="D20" s="621" t="s">
        <v>152</v>
      </c>
      <c r="E20" s="81"/>
      <c r="F20" s="101" t="s">
        <v>153</v>
      </c>
      <c r="G20" s="267">
        <v>0.02</v>
      </c>
      <c r="H20" s="267">
        <v>0.03</v>
      </c>
      <c r="I20" s="267">
        <v>0.04</v>
      </c>
      <c r="J20" s="267">
        <v>0.04</v>
      </c>
      <c r="K20" s="267">
        <v>7.0000000000000007E-2</v>
      </c>
      <c r="L20" s="267">
        <v>0.14000000000000001</v>
      </c>
      <c r="M20" s="267">
        <v>0.14000000000000001</v>
      </c>
      <c r="N20" s="267">
        <v>0.14000000000000001</v>
      </c>
      <c r="O20" s="267">
        <v>0.14000000000000001</v>
      </c>
      <c r="P20" s="267">
        <v>0.09</v>
      </c>
      <c r="Q20" s="267">
        <v>0.09</v>
      </c>
      <c r="R20" s="267">
        <v>0.06</v>
      </c>
      <c r="S20" s="101">
        <f t="shared" si="0"/>
        <v>1</v>
      </c>
      <c r="T20" s="682">
        <f>+U20</f>
        <v>7.0000000000000007E-2</v>
      </c>
      <c r="U20" s="619">
        <v>7.0000000000000007E-2</v>
      </c>
      <c r="V20" s="649" t="s">
        <v>267</v>
      </c>
      <c r="W20" s="363"/>
      <c r="X20" s="363"/>
      <c r="Y20" s="363"/>
      <c r="Z20" s="363"/>
      <c r="AA20" s="363"/>
      <c r="AB20" s="363"/>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s="82" customFormat="1" ht="78.75" customHeight="1" thickBot="1" x14ac:dyDescent="0.3">
      <c r="A21" s="690"/>
      <c r="B21" s="681"/>
      <c r="C21" s="542"/>
      <c r="D21" s="622"/>
      <c r="E21" s="84"/>
      <c r="F21" s="106" t="s">
        <v>154</v>
      </c>
      <c r="G21" s="85">
        <v>0.02</v>
      </c>
      <c r="H21" s="85">
        <v>0.03</v>
      </c>
      <c r="I21" s="85">
        <v>0.04</v>
      </c>
      <c r="J21" s="85"/>
      <c r="K21" s="85"/>
      <c r="L21" s="85"/>
      <c r="M21" s="107"/>
      <c r="N21" s="107"/>
      <c r="O21" s="107"/>
      <c r="P21" s="107"/>
      <c r="Q21" s="107"/>
      <c r="R21" s="107"/>
      <c r="S21" s="106">
        <f t="shared" si="0"/>
        <v>0.09</v>
      </c>
      <c r="T21" s="683"/>
      <c r="U21" s="629"/>
      <c r="V21" s="643"/>
      <c r="W21" s="363"/>
      <c r="X21" s="363"/>
      <c r="Y21" s="363"/>
      <c r="Z21" s="363"/>
      <c r="AA21" s="363"/>
      <c r="AB21" s="363"/>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s="82" customFormat="1" ht="58.9" customHeight="1" x14ac:dyDescent="0.25">
      <c r="A22" s="688" t="s">
        <v>148</v>
      </c>
      <c r="B22" s="686" t="s">
        <v>159</v>
      </c>
      <c r="C22" s="584" t="s">
        <v>190</v>
      </c>
      <c r="D22" s="632" t="s">
        <v>152</v>
      </c>
      <c r="E22" s="233"/>
      <c r="F22" s="104" t="s">
        <v>153</v>
      </c>
      <c r="G22" s="102">
        <v>0.03</v>
      </c>
      <c r="H22" s="102">
        <v>0.04</v>
      </c>
      <c r="I22" s="102">
        <v>0.1</v>
      </c>
      <c r="J22" s="102">
        <v>0.1</v>
      </c>
      <c r="K22" s="102">
        <v>0.1</v>
      </c>
      <c r="L22" s="102">
        <v>0.1</v>
      </c>
      <c r="M22" s="102">
        <v>0.1</v>
      </c>
      <c r="N22" s="102">
        <v>0.1</v>
      </c>
      <c r="O22" s="102">
        <v>0.1</v>
      </c>
      <c r="P22" s="102">
        <v>0.1</v>
      </c>
      <c r="Q22" s="102">
        <v>0.1</v>
      </c>
      <c r="R22" s="103">
        <v>0.03</v>
      </c>
      <c r="S22" s="266">
        <f>SUM(G22:R22)</f>
        <v>0.99999999999999989</v>
      </c>
      <c r="T22" s="653">
        <f>+U22</f>
        <v>0.1</v>
      </c>
      <c r="U22" s="626">
        <v>0.1</v>
      </c>
      <c r="V22" s="651" t="s">
        <v>268</v>
      </c>
      <c r="W22" s="363"/>
      <c r="X22" s="363"/>
      <c r="Y22" s="363"/>
      <c r="Z22" s="363"/>
      <c r="AA22" s="363"/>
      <c r="AB22" s="363"/>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s="82" customFormat="1" ht="58.9" customHeight="1" x14ac:dyDescent="0.25">
      <c r="A23" s="689"/>
      <c r="B23" s="687"/>
      <c r="C23" s="650"/>
      <c r="D23" s="633"/>
      <c r="E23" s="81"/>
      <c r="F23" s="98" t="s">
        <v>154</v>
      </c>
      <c r="G23" s="99">
        <v>0.03</v>
      </c>
      <c r="H23" s="99">
        <v>0.04</v>
      </c>
      <c r="I23" s="99">
        <v>0.1</v>
      </c>
      <c r="J23" s="99"/>
      <c r="K23" s="99"/>
      <c r="L23" s="99"/>
      <c r="M23" s="100"/>
      <c r="N23" s="100"/>
      <c r="O23" s="100"/>
      <c r="P23" s="100"/>
      <c r="Q23" s="100"/>
      <c r="R23" s="100"/>
      <c r="S23" s="98">
        <f t="shared" si="0"/>
        <v>0.17</v>
      </c>
      <c r="T23" s="654"/>
      <c r="U23" s="618"/>
      <c r="V23" s="652"/>
      <c r="W23" s="363"/>
      <c r="X23" s="363"/>
      <c r="Y23" s="363"/>
      <c r="Z23" s="363"/>
      <c r="AA23" s="363"/>
      <c r="AB23" s="363"/>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s="82" customFormat="1" ht="39.6" customHeight="1" x14ac:dyDescent="0.25">
      <c r="A24" s="689"/>
      <c r="B24" s="676" t="s">
        <v>160</v>
      </c>
      <c r="C24" s="606" t="s">
        <v>191</v>
      </c>
      <c r="D24" s="621" t="s">
        <v>152</v>
      </c>
      <c r="E24" s="81"/>
      <c r="F24" s="101" t="s">
        <v>153</v>
      </c>
      <c r="G24" s="99"/>
      <c r="H24" s="99">
        <v>0.1</v>
      </c>
      <c r="I24" s="99">
        <v>0.1</v>
      </c>
      <c r="J24" s="100">
        <v>0.1</v>
      </c>
      <c r="K24" s="100">
        <v>0.1</v>
      </c>
      <c r="L24" s="100">
        <v>0.1</v>
      </c>
      <c r="M24" s="100">
        <v>0.1</v>
      </c>
      <c r="N24" s="100">
        <v>0.1</v>
      </c>
      <c r="O24" s="100">
        <v>0.1</v>
      </c>
      <c r="P24" s="100">
        <v>0.1</v>
      </c>
      <c r="Q24" s="100">
        <v>0.1</v>
      </c>
      <c r="R24" s="100" t="s">
        <v>210</v>
      </c>
      <c r="S24" s="101">
        <f t="shared" si="0"/>
        <v>0.99999999999999989</v>
      </c>
      <c r="T24" s="682">
        <f>+U24+U26+U28</f>
        <v>0.1</v>
      </c>
      <c r="U24" s="619">
        <v>0.04</v>
      </c>
      <c r="V24" s="649" t="s">
        <v>269</v>
      </c>
      <c r="W24" s="363"/>
      <c r="X24" s="694"/>
      <c r="Y24" s="363"/>
      <c r="Z24" s="363"/>
      <c r="AA24" s="363"/>
      <c r="AB24" s="363"/>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s="82" customFormat="1" ht="39.6" customHeight="1" x14ac:dyDescent="0.25">
      <c r="A25" s="689"/>
      <c r="B25" s="676"/>
      <c r="C25" s="617"/>
      <c r="D25" s="633"/>
      <c r="E25" s="81"/>
      <c r="F25" s="98" t="s">
        <v>154</v>
      </c>
      <c r="G25" s="99"/>
      <c r="H25" s="99">
        <v>0.1</v>
      </c>
      <c r="I25" s="99">
        <v>0.1</v>
      </c>
      <c r="J25" s="99"/>
      <c r="K25" s="99"/>
      <c r="L25" s="99"/>
      <c r="M25" s="100"/>
      <c r="N25" s="100"/>
      <c r="O25" s="100"/>
      <c r="P25" s="100"/>
      <c r="Q25" s="100"/>
      <c r="R25" s="100"/>
      <c r="S25" s="98">
        <f t="shared" si="0"/>
        <v>0.2</v>
      </c>
      <c r="T25" s="692"/>
      <c r="U25" s="619"/>
      <c r="V25" s="655"/>
      <c r="W25" s="363"/>
      <c r="X25" s="694"/>
      <c r="Y25" s="363"/>
      <c r="Z25" s="363"/>
      <c r="AA25" s="363"/>
      <c r="AB25" s="363"/>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s="82" customFormat="1" ht="39.6" customHeight="1" x14ac:dyDescent="0.25">
      <c r="A26" s="689"/>
      <c r="B26" s="676"/>
      <c r="C26" s="606" t="s">
        <v>225</v>
      </c>
      <c r="D26" s="621" t="s">
        <v>152</v>
      </c>
      <c r="E26" s="81"/>
      <c r="F26" s="101" t="s">
        <v>153</v>
      </c>
      <c r="G26" s="99"/>
      <c r="H26" s="99"/>
      <c r="I26" s="99">
        <v>0.1</v>
      </c>
      <c r="J26" s="100"/>
      <c r="K26" s="100"/>
      <c r="L26" s="100">
        <v>0.3</v>
      </c>
      <c r="M26" s="100"/>
      <c r="N26" s="100"/>
      <c r="O26" s="100">
        <v>0.4</v>
      </c>
      <c r="P26" s="100"/>
      <c r="Q26" s="100"/>
      <c r="R26" s="100">
        <v>0.2</v>
      </c>
      <c r="S26" s="101">
        <f t="shared" si="0"/>
        <v>1</v>
      </c>
      <c r="T26" s="692"/>
      <c r="U26" s="620">
        <v>0.03</v>
      </c>
      <c r="V26" s="695" t="s">
        <v>270</v>
      </c>
      <c r="W26" s="363"/>
      <c r="X26" s="363"/>
      <c r="Y26" s="363"/>
      <c r="Z26" s="363"/>
      <c r="AA26" s="363"/>
      <c r="AB26" s="363"/>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s="82" customFormat="1" ht="39.6" customHeight="1" x14ac:dyDescent="0.25">
      <c r="A27" s="689"/>
      <c r="B27" s="676"/>
      <c r="C27" s="617"/>
      <c r="D27" s="633"/>
      <c r="E27" s="81"/>
      <c r="F27" s="98" t="s">
        <v>154</v>
      </c>
      <c r="G27" s="99"/>
      <c r="H27" s="99"/>
      <c r="I27" s="99">
        <v>0.1</v>
      </c>
      <c r="J27" s="99"/>
      <c r="K27" s="99"/>
      <c r="L27" s="99"/>
      <c r="M27" s="100"/>
      <c r="N27" s="100"/>
      <c r="O27" s="100"/>
      <c r="P27" s="100"/>
      <c r="Q27" s="100"/>
      <c r="R27" s="100"/>
      <c r="S27" s="98">
        <f t="shared" si="0"/>
        <v>0.1</v>
      </c>
      <c r="T27" s="692"/>
      <c r="U27" s="618"/>
      <c r="V27" s="695"/>
      <c r="W27" s="363"/>
      <c r="X27" s="363"/>
      <c r="Y27" s="363"/>
      <c r="Z27" s="363"/>
      <c r="AA27" s="363"/>
      <c r="AB27" s="363"/>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s="82" customFormat="1" ht="48.6" customHeight="1" x14ac:dyDescent="0.25">
      <c r="A28" s="689"/>
      <c r="B28" s="676"/>
      <c r="C28" s="605" t="s">
        <v>192</v>
      </c>
      <c r="D28" s="621" t="s">
        <v>152</v>
      </c>
      <c r="E28" s="81"/>
      <c r="F28" s="101" t="s">
        <v>153</v>
      </c>
      <c r="G28" s="99"/>
      <c r="H28" s="99"/>
      <c r="I28" s="99">
        <v>0.25</v>
      </c>
      <c r="J28" s="100"/>
      <c r="K28" s="100"/>
      <c r="L28" s="100">
        <v>0.25</v>
      </c>
      <c r="M28" s="100"/>
      <c r="N28" s="100"/>
      <c r="O28" s="100">
        <v>0.25</v>
      </c>
      <c r="P28" s="100"/>
      <c r="Q28" s="100"/>
      <c r="R28" s="100">
        <v>0.25</v>
      </c>
      <c r="S28" s="101">
        <f t="shared" si="0"/>
        <v>1</v>
      </c>
      <c r="T28" s="692"/>
      <c r="U28" s="619">
        <v>0.03</v>
      </c>
      <c r="V28" s="695" t="s">
        <v>271</v>
      </c>
      <c r="W28" s="363"/>
      <c r="X28" s="363"/>
      <c r="Y28" s="363"/>
      <c r="Z28" s="363"/>
      <c r="AA28" s="363"/>
      <c r="AB28" s="363"/>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s="82" customFormat="1" ht="39.6" customHeight="1" thickBot="1" x14ac:dyDescent="0.3">
      <c r="A29" s="690"/>
      <c r="B29" s="693"/>
      <c r="C29" s="624"/>
      <c r="D29" s="622"/>
      <c r="E29" s="84"/>
      <c r="F29" s="96" t="s">
        <v>154</v>
      </c>
      <c r="G29" s="108"/>
      <c r="H29" s="108"/>
      <c r="I29" s="108">
        <v>0.25</v>
      </c>
      <c r="J29" s="108"/>
      <c r="K29" s="108"/>
      <c r="L29" s="108"/>
      <c r="M29" s="109"/>
      <c r="N29" s="109"/>
      <c r="O29" s="109"/>
      <c r="P29" s="109"/>
      <c r="Q29" s="109"/>
      <c r="R29" s="109"/>
      <c r="S29" s="98">
        <f t="shared" si="0"/>
        <v>0.25</v>
      </c>
      <c r="T29" s="683"/>
      <c r="U29" s="620"/>
      <c r="V29" s="696"/>
      <c r="W29" s="363"/>
      <c r="X29" s="363"/>
      <c r="Y29" s="363"/>
      <c r="Z29" s="363"/>
      <c r="AA29" s="363"/>
      <c r="AB29" s="363"/>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s="82" customFormat="1" ht="73.150000000000006" customHeight="1" x14ac:dyDescent="0.25">
      <c r="A30" s="688" t="s">
        <v>161</v>
      </c>
      <c r="B30" s="686" t="s">
        <v>162</v>
      </c>
      <c r="C30" s="608" t="s">
        <v>193</v>
      </c>
      <c r="D30" s="644" t="s">
        <v>152</v>
      </c>
      <c r="E30" s="83"/>
      <c r="F30" s="97" t="s">
        <v>153</v>
      </c>
      <c r="G30" s="371"/>
      <c r="H30" s="371">
        <v>0.1</v>
      </c>
      <c r="I30" s="371">
        <v>0.09</v>
      </c>
      <c r="J30" s="371">
        <v>0.09</v>
      </c>
      <c r="K30" s="371">
        <v>0.09</v>
      </c>
      <c r="L30" s="371">
        <v>0.09</v>
      </c>
      <c r="M30" s="371">
        <v>0.09</v>
      </c>
      <c r="N30" s="371">
        <v>0.09</v>
      </c>
      <c r="O30" s="371">
        <v>0.09</v>
      </c>
      <c r="P30" s="371">
        <v>0.09</v>
      </c>
      <c r="Q30" s="371">
        <v>0.09</v>
      </c>
      <c r="R30" s="371">
        <v>0.09</v>
      </c>
      <c r="S30" s="97">
        <f t="shared" si="0"/>
        <v>0.99999999999999978</v>
      </c>
      <c r="T30" s="691">
        <f>+U30+U32</f>
        <v>0.05</v>
      </c>
      <c r="U30" s="623">
        <v>2.5000000000000001E-2</v>
      </c>
      <c r="V30" s="638" t="s">
        <v>273</v>
      </c>
      <c r="W30" s="363"/>
      <c r="X30" s="363"/>
      <c r="Y30" s="363"/>
      <c r="Z30" s="363"/>
      <c r="AA30" s="363"/>
      <c r="AB30" s="363"/>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s="82" customFormat="1" ht="66.75" customHeight="1" thickBot="1" x14ac:dyDescent="0.3">
      <c r="A31" s="689"/>
      <c r="B31" s="687"/>
      <c r="C31" s="605"/>
      <c r="D31" s="633"/>
      <c r="E31" s="81"/>
      <c r="F31" s="98" t="s">
        <v>154</v>
      </c>
      <c r="G31" s="108"/>
      <c r="H31" s="108">
        <v>0.1</v>
      </c>
      <c r="I31" s="108">
        <v>0.09</v>
      </c>
      <c r="J31" s="99"/>
      <c r="K31" s="99"/>
      <c r="L31" s="99"/>
      <c r="M31" s="100"/>
      <c r="N31" s="100"/>
      <c r="O31" s="100"/>
      <c r="P31" s="100"/>
      <c r="Q31" s="100"/>
      <c r="R31" s="100"/>
      <c r="S31" s="98">
        <f t="shared" si="0"/>
        <v>0.19</v>
      </c>
      <c r="T31" s="692"/>
      <c r="U31" s="615"/>
      <c r="V31" s="639"/>
      <c r="W31" s="363"/>
      <c r="X31" s="363"/>
      <c r="Y31" s="363"/>
      <c r="Z31" s="363"/>
      <c r="AA31" s="363"/>
      <c r="AB31" s="363"/>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s="82" customFormat="1" ht="54.75" customHeight="1" x14ac:dyDescent="0.25">
      <c r="A32" s="689"/>
      <c r="B32" s="687"/>
      <c r="C32" s="605" t="s">
        <v>194</v>
      </c>
      <c r="D32" s="621" t="s">
        <v>152</v>
      </c>
      <c r="E32" s="81"/>
      <c r="F32" s="104" t="s">
        <v>153</v>
      </c>
      <c r="G32" s="102"/>
      <c r="H32" s="102">
        <v>0.1</v>
      </c>
      <c r="I32" s="102">
        <v>0.09</v>
      </c>
      <c r="J32" s="102">
        <v>0.09</v>
      </c>
      <c r="K32" s="102">
        <v>0.09</v>
      </c>
      <c r="L32" s="102">
        <v>0.09</v>
      </c>
      <c r="M32" s="102">
        <v>0.09</v>
      </c>
      <c r="N32" s="102">
        <v>0.09</v>
      </c>
      <c r="O32" s="102">
        <v>0.09</v>
      </c>
      <c r="P32" s="102">
        <v>0.09</v>
      </c>
      <c r="Q32" s="102">
        <v>0.09</v>
      </c>
      <c r="R32" s="102">
        <v>0.09</v>
      </c>
      <c r="S32" s="104">
        <f t="shared" si="0"/>
        <v>0.99999999999999978</v>
      </c>
      <c r="T32" s="692"/>
      <c r="U32" s="614">
        <v>2.5000000000000001E-2</v>
      </c>
      <c r="V32" s="638" t="s">
        <v>272</v>
      </c>
      <c r="W32" s="364"/>
      <c r="X32" s="363"/>
      <c r="Y32" s="363"/>
      <c r="Z32" s="363"/>
      <c r="AA32" s="363"/>
      <c r="AB32" s="363"/>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8" s="82" customFormat="1" ht="54.75" customHeight="1" thickBot="1" x14ac:dyDescent="0.3">
      <c r="A33" s="690"/>
      <c r="B33" s="681"/>
      <c r="C33" s="624"/>
      <c r="D33" s="622"/>
      <c r="E33" s="84"/>
      <c r="F33" s="96" t="s">
        <v>154</v>
      </c>
      <c r="G33" s="108"/>
      <c r="H33" s="108">
        <v>0.1</v>
      </c>
      <c r="I33" s="108">
        <v>0.09</v>
      </c>
      <c r="J33" s="108"/>
      <c r="K33" s="108"/>
      <c r="L33" s="108"/>
      <c r="M33" s="110"/>
      <c r="N33" s="110"/>
      <c r="O33" s="110"/>
      <c r="P33" s="110"/>
      <c r="Q33" s="110"/>
      <c r="R33" s="110"/>
      <c r="S33" s="96">
        <f t="shared" si="0"/>
        <v>0.19</v>
      </c>
      <c r="T33" s="683"/>
      <c r="U33" s="616"/>
      <c r="V33" s="639"/>
      <c r="W33" s="364"/>
      <c r="X33" s="363"/>
      <c r="Y33" s="363"/>
      <c r="Z33" s="363"/>
      <c r="AA33" s="363"/>
      <c r="AB33" s="363"/>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8" s="82" customFormat="1" ht="67.900000000000006" customHeight="1" x14ac:dyDescent="0.25">
      <c r="A34" s="688" t="s">
        <v>163</v>
      </c>
      <c r="B34" s="686" t="s">
        <v>164</v>
      </c>
      <c r="C34" s="617" t="s">
        <v>226</v>
      </c>
      <c r="D34" s="610" t="s">
        <v>152</v>
      </c>
      <c r="E34" s="233"/>
      <c r="F34" s="104" t="s">
        <v>153</v>
      </c>
      <c r="G34" s="102"/>
      <c r="H34" s="102"/>
      <c r="I34" s="102">
        <v>0.12</v>
      </c>
      <c r="J34" s="102"/>
      <c r="K34" s="102"/>
      <c r="L34" s="102">
        <v>0.35</v>
      </c>
      <c r="M34" s="102"/>
      <c r="N34" s="102"/>
      <c r="O34" s="102">
        <v>0.18</v>
      </c>
      <c r="P34" s="102"/>
      <c r="Q34" s="102"/>
      <c r="R34" s="102">
        <v>0.35</v>
      </c>
      <c r="S34" s="104">
        <f t="shared" si="0"/>
        <v>0.99999999999999989</v>
      </c>
      <c r="T34" s="691">
        <f>+U34+U36+U38</f>
        <v>0.1</v>
      </c>
      <c r="U34" s="613">
        <v>0.04</v>
      </c>
      <c r="V34" s="603" t="s">
        <v>284</v>
      </c>
      <c r="W34" s="363"/>
      <c r="X34" s="363"/>
      <c r="Y34" s="363"/>
      <c r="Z34" s="363"/>
      <c r="AA34" s="363"/>
      <c r="AB34" s="363"/>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8" s="82" customFormat="1" ht="63" customHeight="1" x14ac:dyDescent="0.25">
      <c r="A35" s="689"/>
      <c r="B35" s="687"/>
      <c r="C35" s="605"/>
      <c r="D35" s="630"/>
      <c r="E35" s="81"/>
      <c r="F35" s="98" t="s">
        <v>154</v>
      </c>
      <c r="G35" s="99"/>
      <c r="H35" s="99"/>
      <c r="I35" s="99">
        <v>0.12</v>
      </c>
      <c r="J35" s="99" t="s">
        <v>210</v>
      </c>
      <c r="K35" s="99"/>
      <c r="L35" s="99"/>
      <c r="M35" s="100"/>
      <c r="N35" s="100"/>
      <c r="O35" s="100"/>
      <c r="P35" s="100"/>
      <c r="Q35" s="100"/>
      <c r="R35" s="100"/>
      <c r="S35" s="98">
        <f t="shared" si="0"/>
        <v>0.12</v>
      </c>
      <c r="T35" s="692"/>
      <c r="U35" s="625"/>
      <c r="V35" s="640"/>
      <c r="W35" s="363"/>
      <c r="X35" s="363"/>
      <c r="Y35" s="363"/>
      <c r="Z35" s="363"/>
      <c r="AA35" s="363"/>
      <c r="AB35" s="363"/>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8" s="82" customFormat="1" ht="81.75" customHeight="1" x14ac:dyDescent="0.25">
      <c r="A36" s="689"/>
      <c r="B36" s="687"/>
      <c r="C36" s="606" t="s">
        <v>195</v>
      </c>
      <c r="D36" s="630" t="s">
        <v>152</v>
      </c>
      <c r="E36" s="235"/>
      <c r="F36" s="101" t="s">
        <v>153</v>
      </c>
      <c r="G36" s="99"/>
      <c r="H36" s="99"/>
      <c r="I36" s="99"/>
      <c r="J36" s="99"/>
      <c r="K36" s="99">
        <v>0.5</v>
      </c>
      <c r="L36" s="99"/>
      <c r="M36" s="99" t="s">
        <v>210</v>
      </c>
      <c r="N36" s="99"/>
      <c r="O36" s="99"/>
      <c r="P36" s="99"/>
      <c r="Q36" s="99">
        <v>0.5</v>
      </c>
      <c r="R36" s="99" t="s">
        <v>210</v>
      </c>
      <c r="S36" s="104">
        <f t="shared" si="0"/>
        <v>1</v>
      </c>
      <c r="T36" s="692"/>
      <c r="U36" s="619">
        <v>0.02</v>
      </c>
      <c r="V36" s="373" t="s">
        <v>285</v>
      </c>
      <c r="W36" s="363"/>
      <c r="X36" s="363"/>
      <c r="Y36" s="363"/>
      <c r="Z36" s="363"/>
      <c r="AA36" s="363"/>
      <c r="AB36" s="363"/>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8" s="82" customFormat="1" ht="81.75" customHeight="1" x14ac:dyDescent="0.25">
      <c r="A37" s="689"/>
      <c r="B37" s="687"/>
      <c r="C37" s="617"/>
      <c r="D37" s="630"/>
      <c r="E37" s="235"/>
      <c r="F37" s="101"/>
      <c r="G37" s="99"/>
      <c r="H37" s="99"/>
      <c r="I37" s="99"/>
      <c r="J37" s="99"/>
      <c r="K37" s="99"/>
      <c r="L37" s="99"/>
      <c r="M37" s="99"/>
      <c r="N37" s="99"/>
      <c r="O37" s="99"/>
      <c r="P37" s="99"/>
      <c r="Q37" s="99"/>
      <c r="R37" s="99"/>
      <c r="S37" s="98">
        <f t="shared" si="0"/>
        <v>0</v>
      </c>
      <c r="T37" s="692"/>
      <c r="U37" s="619"/>
      <c r="V37" s="373" t="s">
        <v>285</v>
      </c>
      <c r="W37" s="363"/>
      <c r="X37" s="363"/>
      <c r="Y37" s="363"/>
      <c r="Z37" s="363"/>
      <c r="AA37" s="363"/>
      <c r="AB37" s="363"/>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8" s="82" customFormat="1" ht="51.75" customHeight="1" x14ac:dyDescent="0.25">
      <c r="A38" s="689"/>
      <c r="B38" s="687"/>
      <c r="C38" s="606" t="s">
        <v>227</v>
      </c>
      <c r="D38" s="630" t="s">
        <v>228</v>
      </c>
      <c r="E38" s="235"/>
      <c r="F38" s="101" t="s">
        <v>153</v>
      </c>
      <c r="G38" s="99"/>
      <c r="H38" s="99"/>
      <c r="I38" s="99"/>
      <c r="J38" s="99"/>
      <c r="K38" s="99">
        <v>0.5</v>
      </c>
      <c r="L38" s="99"/>
      <c r="M38" s="99" t="s">
        <v>210</v>
      </c>
      <c r="N38" s="99"/>
      <c r="O38" s="99"/>
      <c r="P38" s="99"/>
      <c r="Q38" s="99">
        <v>0.5</v>
      </c>
      <c r="R38" s="99" t="s">
        <v>210</v>
      </c>
      <c r="S38" s="104">
        <f t="shared" si="0"/>
        <v>1</v>
      </c>
      <c r="T38" s="692"/>
      <c r="U38" s="626">
        <v>0.04</v>
      </c>
      <c r="V38" s="603" t="s">
        <v>274</v>
      </c>
      <c r="W38" s="363"/>
      <c r="X38" s="363"/>
      <c r="Y38" s="363"/>
      <c r="Z38" s="363"/>
      <c r="AA38" s="363"/>
      <c r="AB38" s="363"/>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8" s="82" customFormat="1" ht="52.5" customHeight="1" thickBot="1" x14ac:dyDescent="0.3">
      <c r="A39" s="690"/>
      <c r="B39" s="681"/>
      <c r="C39" s="607"/>
      <c r="D39" s="630"/>
      <c r="E39" s="235"/>
      <c r="F39" s="98" t="s">
        <v>154</v>
      </c>
      <c r="G39" s="99"/>
      <c r="H39" s="99"/>
      <c r="I39" s="99"/>
      <c r="J39" s="99"/>
      <c r="K39" s="99"/>
      <c r="L39" s="99"/>
      <c r="M39" s="100"/>
      <c r="N39" s="100"/>
      <c r="O39" s="100"/>
      <c r="P39" s="100"/>
      <c r="Q39" s="100"/>
      <c r="R39" s="100"/>
      <c r="S39" s="98">
        <f t="shared" si="0"/>
        <v>0</v>
      </c>
      <c r="T39" s="683"/>
      <c r="U39" s="627"/>
      <c r="V39" s="604"/>
      <c r="W39" s="363"/>
      <c r="X39" s="363"/>
      <c r="Y39" s="363"/>
      <c r="Z39" s="363"/>
      <c r="AA39" s="363"/>
      <c r="AB39" s="363"/>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8" s="82" customFormat="1" ht="63.6" customHeight="1" x14ac:dyDescent="0.25">
      <c r="A40" s="688" t="s">
        <v>165</v>
      </c>
      <c r="B40" s="686" t="s">
        <v>196</v>
      </c>
      <c r="C40" s="608" t="s">
        <v>229</v>
      </c>
      <c r="D40" s="609" t="s">
        <v>152</v>
      </c>
      <c r="E40" s="231"/>
      <c r="F40" s="104" t="s">
        <v>153</v>
      </c>
      <c r="G40" s="102"/>
      <c r="H40" s="102"/>
      <c r="I40" s="102"/>
      <c r="J40" s="102">
        <v>0.1</v>
      </c>
      <c r="K40" s="102">
        <v>0.1</v>
      </c>
      <c r="L40" s="102">
        <v>0.2</v>
      </c>
      <c r="M40" s="103">
        <v>0.1</v>
      </c>
      <c r="N40" s="103">
        <v>0.1</v>
      </c>
      <c r="O40" s="103">
        <v>0.1</v>
      </c>
      <c r="P40" s="103">
        <v>0.2</v>
      </c>
      <c r="Q40" s="103">
        <v>0.1</v>
      </c>
      <c r="R40" s="103"/>
      <c r="S40" s="104">
        <f t="shared" si="0"/>
        <v>0.99999999999999989</v>
      </c>
      <c r="T40" s="691">
        <f>+U40</f>
        <v>0.05</v>
      </c>
      <c r="U40" s="611">
        <v>0.05</v>
      </c>
      <c r="V40" s="631" t="s">
        <v>275</v>
      </c>
      <c r="W40" s="363"/>
      <c r="X40" s="363"/>
      <c r="Y40" s="363"/>
      <c r="Z40" s="363"/>
      <c r="AA40" s="363"/>
      <c r="AB40" s="363"/>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8" s="82" customFormat="1" ht="62.45" customHeight="1" x14ac:dyDescent="0.25">
      <c r="A41" s="689"/>
      <c r="B41" s="700"/>
      <c r="C41" s="605"/>
      <c r="D41" s="610"/>
      <c r="E41" s="235"/>
      <c r="F41" s="98" t="s">
        <v>154</v>
      </c>
      <c r="G41" s="111"/>
      <c r="H41" s="111"/>
      <c r="I41" s="111"/>
      <c r="J41" s="111"/>
      <c r="K41" s="111"/>
      <c r="L41" s="111"/>
      <c r="M41" s="109"/>
      <c r="N41" s="109"/>
      <c r="O41" s="109"/>
      <c r="P41" s="100"/>
      <c r="Q41" s="100"/>
      <c r="R41" s="100"/>
      <c r="S41" s="98">
        <f>SUM(G41:R41)</f>
        <v>0</v>
      </c>
      <c r="T41" s="677"/>
      <c r="U41" s="612"/>
      <c r="V41" s="631"/>
      <c r="W41" s="363"/>
      <c r="X41" s="363"/>
      <c r="Y41" s="363"/>
      <c r="Z41" s="363"/>
      <c r="AA41" s="363"/>
      <c r="AB41" s="363"/>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8" ht="39.75" customHeight="1" x14ac:dyDescent="0.25">
      <c r="A42" s="689"/>
      <c r="B42" s="687" t="s">
        <v>167</v>
      </c>
      <c r="C42" s="605" t="s">
        <v>230</v>
      </c>
      <c r="D42" s="634" t="s">
        <v>152</v>
      </c>
      <c r="E42" s="235"/>
      <c r="F42" s="101" t="s">
        <v>153</v>
      </c>
      <c r="G42" s="99"/>
      <c r="H42" s="99">
        <v>0.1</v>
      </c>
      <c r="I42" s="99">
        <v>0.1</v>
      </c>
      <c r="J42" s="99">
        <v>0.1</v>
      </c>
      <c r="K42" s="99">
        <v>0.1</v>
      </c>
      <c r="L42" s="99">
        <v>0.1</v>
      </c>
      <c r="M42" s="100">
        <v>0.1</v>
      </c>
      <c r="N42" s="100">
        <v>0.1</v>
      </c>
      <c r="O42" s="100">
        <v>0.1</v>
      </c>
      <c r="P42" s="100">
        <v>0.1</v>
      </c>
      <c r="Q42" s="100">
        <v>0.1</v>
      </c>
      <c r="R42" s="100"/>
      <c r="S42" s="101">
        <f t="shared" si="0"/>
        <v>0.99999999999999989</v>
      </c>
      <c r="T42" s="692">
        <f>+U42+U44</f>
        <v>0.15</v>
      </c>
      <c r="U42" s="635">
        <v>0.04</v>
      </c>
      <c r="V42" s="603" t="s">
        <v>276</v>
      </c>
      <c r="AZ42" s="9"/>
      <c r="BA42" s="9"/>
      <c r="BB42" s="9"/>
      <c r="BC42" s="9"/>
      <c r="BD42" s="9"/>
      <c r="BE42" s="9"/>
      <c r="BF42" s="9"/>
    </row>
    <row r="43" spans="1:58" ht="39.75" customHeight="1" x14ac:dyDescent="0.25">
      <c r="A43" s="689"/>
      <c r="B43" s="687"/>
      <c r="C43" s="605"/>
      <c r="D43" s="610"/>
      <c r="E43" s="235"/>
      <c r="F43" s="98" t="s">
        <v>154</v>
      </c>
      <c r="G43" s="111"/>
      <c r="H43" s="111">
        <v>0.1</v>
      </c>
      <c r="I43" s="111">
        <v>0.1</v>
      </c>
      <c r="J43" s="111"/>
      <c r="K43" s="111"/>
      <c r="L43" s="111"/>
      <c r="M43" s="109"/>
      <c r="N43" s="109"/>
      <c r="O43" s="109"/>
      <c r="P43" s="100"/>
      <c r="Q43" s="100"/>
      <c r="R43" s="100"/>
      <c r="S43" s="98">
        <f>SUM(G43:R43)</f>
        <v>0.2</v>
      </c>
      <c r="T43" s="692"/>
      <c r="U43" s="636"/>
      <c r="V43" s="604"/>
      <c r="AZ43" s="9"/>
      <c r="BA43" s="9"/>
      <c r="BB43" s="9"/>
      <c r="BC43" s="9"/>
      <c r="BD43" s="9"/>
      <c r="BE43" s="9"/>
      <c r="BF43" s="9"/>
    </row>
    <row r="44" spans="1:58" ht="54" customHeight="1" x14ac:dyDescent="0.25">
      <c r="A44" s="689"/>
      <c r="B44" s="687"/>
      <c r="C44" s="606" t="s">
        <v>197</v>
      </c>
      <c r="D44" s="634" t="s">
        <v>152</v>
      </c>
      <c r="E44" s="235"/>
      <c r="F44" s="101" t="s">
        <v>153</v>
      </c>
      <c r="G44" s="267">
        <v>8.3400000000000002E-2</v>
      </c>
      <c r="H44" s="267">
        <v>8.3400000000000002E-2</v>
      </c>
      <c r="I44" s="267">
        <v>8.3400000000000002E-2</v>
      </c>
      <c r="J44" s="267">
        <v>8.3299999999999999E-2</v>
      </c>
      <c r="K44" s="267">
        <v>8.3299999999999999E-2</v>
      </c>
      <c r="L44" s="267">
        <v>8.3299999999999999E-2</v>
      </c>
      <c r="M44" s="267">
        <v>8.3299999999999999E-2</v>
      </c>
      <c r="N44" s="267">
        <v>8.3400000000000002E-2</v>
      </c>
      <c r="O44" s="267">
        <v>8.3400000000000002E-2</v>
      </c>
      <c r="P44" s="267">
        <v>8.3400000000000002E-2</v>
      </c>
      <c r="Q44" s="267">
        <v>8.3400000000000002E-2</v>
      </c>
      <c r="R44" s="267">
        <v>8.3299999999999999E-2</v>
      </c>
      <c r="S44" s="101">
        <f t="shared" si="0"/>
        <v>1.0003000000000002</v>
      </c>
      <c r="T44" s="692"/>
      <c r="U44" s="635">
        <v>0.11</v>
      </c>
      <c r="V44" s="603" t="s">
        <v>237</v>
      </c>
      <c r="AZ44" s="9"/>
      <c r="BA44" s="9"/>
      <c r="BB44" s="9"/>
      <c r="BC44" s="9"/>
      <c r="BD44" s="9"/>
      <c r="BE44" s="9"/>
      <c r="BF44" s="9"/>
    </row>
    <row r="45" spans="1:58" ht="54" customHeight="1" thickBot="1" x14ac:dyDescent="0.3">
      <c r="A45" s="690"/>
      <c r="B45" s="681"/>
      <c r="C45" s="607"/>
      <c r="D45" s="637"/>
      <c r="E45" s="95"/>
      <c r="F45" s="96" t="s">
        <v>154</v>
      </c>
      <c r="G45" s="85">
        <v>8.3400000000000002E-2</v>
      </c>
      <c r="H45" s="85">
        <v>8.3400000000000002E-2</v>
      </c>
      <c r="I45" s="85">
        <v>8.3400000000000002E-2</v>
      </c>
      <c r="J45" s="85"/>
      <c r="K45" s="85"/>
      <c r="L45" s="85"/>
      <c r="M45" s="85"/>
      <c r="N45" s="85"/>
      <c r="O45" s="85"/>
      <c r="P45" s="85"/>
      <c r="Q45" s="85"/>
      <c r="R45" s="85"/>
      <c r="S45" s="98">
        <f t="shared" si="0"/>
        <v>0.25019999999999998</v>
      </c>
      <c r="T45" s="683"/>
      <c r="U45" s="636"/>
      <c r="V45" s="604"/>
      <c r="AZ45" s="9"/>
      <c r="BA45" s="9"/>
      <c r="BB45" s="9"/>
      <c r="BC45" s="9"/>
      <c r="BD45" s="9"/>
      <c r="BE45" s="9"/>
      <c r="BF45" s="9"/>
    </row>
    <row r="46" spans="1:58" ht="75" customHeight="1" x14ac:dyDescent="0.25">
      <c r="A46" s="697" t="s">
        <v>168</v>
      </c>
      <c r="B46" s="700" t="s">
        <v>169</v>
      </c>
      <c r="C46" s="617" t="s">
        <v>198</v>
      </c>
      <c r="D46" s="632" t="s">
        <v>152</v>
      </c>
      <c r="E46" s="233"/>
      <c r="F46" s="104" t="s">
        <v>153</v>
      </c>
      <c r="G46" s="102"/>
      <c r="H46" s="102">
        <v>0.05</v>
      </c>
      <c r="I46" s="103">
        <v>0.1</v>
      </c>
      <c r="J46" s="103">
        <v>0.1</v>
      </c>
      <c r="K46" s="103">
        <v>0.1</v>
      </c>
      <c r="L46" s="103">
        <v>0.15</v>
      </c>
      <c r="M46" s="103">
        <v>0.15</v>
      </c>
      <c r="N46" s="103">
        <v>0.1</v>
      </c>
      <c r="O46" s="103">
        <v>0.1</v>
      </c>
      <c r="P46" s="103">
        <v>0.1</v>
      </c>
      <c r="Q46" s="103">
        <v>0.05</v>
      </c>
      <c r="R46" s="103"/>
      <c r="S46" s="97">
        <f t="shared" si="0"/>
        <v>1</v>
      </c>
      <c r="T46" s="701">
        <f>+U46+U48</f>
        <v>0.1</v>
      </c>
      <c r="U46" s="628">
        <v>7.0000000000000007E-2</v>
      </c>
      <c r="V46" s="603" t="s">
        <v>277</v>
      </c>
      <c r="AZ46" s="9"/>
      <c r="BA46" s="9"/>
      <c r="BB46" s="9"/>
      <c r="BC46" s="9"/>
      <c r="BD46" s="9"/>
      <c r="BE46" s="9"/>
      <c r="BF46" s="9"/>
    </row>
    <row r="47" spans="1:58" ht="68.45" customHeight="1" x14ac:dyDescent="0.25">
      <c r="A47" s="698"/>
      <c r="B47" s="676"/>
      <c r="C47" s="605"/>
      <c r="D47" s="633"/>
      <c r="E47" s="81"/>
      <c r="F47" s="98" t="s">
        <v>154</v>
      </c>
      <c r="G47" s="267"/>
      <c r="H47" s="267">
        <v>0.05</v>
      </c>
      <c r="I47" s="267">
        <v>0.1</v>
      </c>
      <c r="J47" s="86"/>
      <c r="K47" s="86"/>
      <c r="L47" s="86"/>
      <c r="M47" s="86"/>
      <c r="N47" s="86"/>
      <c r="O47" s="86"/>
      <c r="P47" s="86"/>
      <c r="Q47" s="86"/>
      <c r="R47" s="86"/>
      <c r="S47" s="98">
        <f>SUM(G47:R47)</f>
        <v>0.15000000000000002</v>
      </c>
      <c r="T47" s="678"/>
      <c r="U47" s="619"/>
      <c r="V47" s="604"/>
      <c r="AZ47" s="9"/>
      <c r="BA47" s="9"/>
      <c r="BB47" s="9"/>
      <c r="BC47" s="9"/>
      <c r="BD47" s="9"/>
      <c r="BE47" s="9"/>
      <c r="BF47" s="9"/>
    </row>
    <row r="48" spans="1:58" s="15" customFormat="1" ht="63" customHeight="1" x14ac:dyDescent="0.25">
      <c r="A48" s="698"/>
      <c r="B48" s="676"/>
      <c r="C48" s="605" t="s">
        <v>199</v>
      </c>
      <c r="D48" s="621" t="s">
        <v>152</v>
      </c>
      <c r="E48" s="81"/>
      <c r="F48" s="101" t="s">
        <v>153</v>
      </c>
      <c r="G48" s="102"/>
      <c r="H48" s="102">
        <v>0.05</v>
      </c>
      <c r="I48" s="103">
        <v>0.1</v>
      </c>
      <c r="J48" s="100">
        <v>0.1</v>
      </c>
      <c r="K48" s="100">
        <v>0.1</v>
      </c>
      <c r="L48" s="100">
        <v>0.15</v>
      </c>
      <c r="M48" s="100">
        <v>0.15</v>
      </c>
      <c r="N48" s="100">
        <v>0.1</v>
      </c>
      <c r="O48" s="100">
        <v>0.1</v>
      </c>
      <c r="P48" s="100">
        <v>0.1</v>
      </c>
      <c r="Q48" s="100">
        <v>0.05</v>
      </c>
      <c r="R48" s="100"/>
      <c r="S48" s="101">
        <f t="shared" si="0"/>
        <v>1</v>
      </c>
      <c r="T48" s="678"/>
      <c r="U48" s="619">
        <v>0.03</v>
      </c>
      <c r="V48" s="603" t="s">
        <v>278</v>
      </c>
      <c r="W48" s="365"/>
      <c r="X48" s="365"/>
      <c r="Y48" s="365"/>
      <c r="Z48" s="365"/>
      <c r="AA48" s="365"/>
      <c r="AB48" s="365"/>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row>
    <row r="49" spans="1:58" s="15" customFormat="1" ht="66.75" customHeight="1" thickBot="1" x14ac:dyDescent="0.3">
      <c r="A49" s="699"/>
      <c r="B49" s="693"/>
      <c r="C49" s="624"/>
      <c r="D49" s="622"/>
      <c r="E49" s="84"/>
      <c r="F49" s="96" t="s">
        <v>154</v>
      </c>
      <c r="G49" s="112"/>
      <c r="H49" s="112">
        <v>0.05</v>
      </c>
      <c r="I49" s="85">
        <v>0.1</v>
      </c>
      <c r="J49" s="85"/>
      <c r="K49" s="85"/>
      <c r="L49" s="85"/>
      <c r="M49" s="110"/>
      <c r="N49" s="110"/>
      <c r="O49" s="110"/>
      <c r="P49" s="110"/>
      <c r="Q49" s="110"/>
      <c r="R49" s="110"/>
      <c r="S49" s="96">
        <f>SUM(G49:R49)</f>
        <v>0.15000000000000002</v>
      </c>
      <c r="T49" s="680"/>
      <c r="U49" s="629"/>
      <c r="V49" s="604"/>
      <c r="W49" s="365"/>
      <c r="X49" s="365"/>
      <c r="Y49" s="365"/>
      <c r="Z49" s="365"/>
      <c r="AA49" s="365"/>
      <c r="AB49" s="365"/>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1:58" ht="29.25" customHeight="1" x14ac:dyDescent="0.25">
      <c r="A50" s="702" t="s">
        <v>30</v>
      </c>
      <c r="B50" s="703"/>
      <c r="C50" s="703"/>
      <c r="D50" s="703"/>
      <c r="E50" s="703"/>
      <c r="F50" s="703"/>
      <c r="G50" s="703"/>
      <c r="H50" s="703"/>
      <c r="I50" s="703"/>
      <c r="J50" s="703"/>
      <c r="K50" s="703"/>
      <c r="L50" s="703"/>
      <c r="M50" s="703"/>
      <c r="N50" s="703"/>
      <c r="O50" s="703"/>
      <c r="P50" s="703"/>
      <c r="Q50" s="703"/>
      <c r="R50" s="703"/>
      <c r="S50" s="704"/>
      <c r="T50" s="361">
        <f>SUM(T8:T49)</f>
        <v>1.0000000000000002</v>
      </c>
      <c r="U50" s="362">
        <f>SUM(U8:U49)</f>
        <v>1.0000000000000002</v>
      </c>
      <c r="V50" s="370"/>
    </row>
    <row r="51" spans="1:58" ht="15" customHeight="1" x14ac:dyDescent="0.25">
      <c r="A51" s="602" t="s">
        <v>41</v>
      </c>
      <c r="B51" s="602"/>
      <c r="C51" s="602"/>
      <c r="D51" s="602"/>
      <c r="E51" s="602"/>
      <c r="F51" s="602"/>
      <c r="G51" s="602"/>
      <c r="H51" s="602"/>
      <c r="I51" s="602"/>
      <c r="J51" s="602"/>
      <c r="K51" s="602"/>
      <c r="L51" s="602"/>
      <c r="M51" s="602"/>
      <c r="N51" s="602"/>
      <c r="O51" s="602"/>
      <c r="P51" s="602"/>
      <c r="Q51" s="602"/>
      <c r="R51" s="602"/>
      <c r="S51" s="602"/>
      <c r="T51" s="602"/>
      <c r="U51" s="602"/>
      <c r="V51" s="602"/>
    </row>
    <row r="52" spans="1:58" x14ac:dyDescent="0.25">
      <c r="A52" s="602"/>
      <c r="B52" s="602"/>
      <c r="C52" s="602"/>
      <c r="D52" s="602"/>
      <c r="E52" s="602"/>
      <c r="F52" s="602"/>
      <c r="G52" s="602"/>
      <c r="H52" s="602"/>
      <c r="I52" s="602"/>
      <c r="J52" s="602"/>
      <c r="K52" s="602"/>
      <c r="L52" s="602"/>
      <c r="M52" s="602"/>
      <c r="N52" s="602"/>
      <c r="O52" s="602"/>
      <c r="P52" s="602"/>
      <c r="Q52" s="602"/>
      <c r="R52" s="602"/>
      <c r="S52" s="602"/>
      <c r="T52" s="602"/>
      <c r="U52" s="602"/>
      <c r="V52" s="602"/>
    </row>
    <row r="53" spans="1:58" x14ac:dyDescent="0.25">
      <c r="A53" s="602"/>
      <c r="B53" s="602"/>
      <c r="C53" s="602"/>
      <c r="D53" s="602"/>
      <c r="E53" s="602"/>
      <c r="F53" s="602"/>
      <c r="G53" s="602"/>
      <c r="H53" s="602"/>
      <c r="I53" s="602"/>
      <c r="J53" s="602"/>
      <c r="K53" s="602"/>
      <c r="L53" s="602"/>
      <c r="M53" s="602"/>
      <c r="N53" s="602"/>
      <c r="O53" s="602"/>
      <c r="P53" s="602"/>
      <c r="Q53" s="602"/>
      <c r="R53" s="602"/>
      <c r="S53" s="602"/>
      <c r="T53" s="602"/>
      <c r="U53" s="602"/>
      <c r="V53" s="602"/>
    </row>
    <row r="54" spans="1:58" x14ac:dyDescent="0.25">
      <c r="A54" s="13"/>
      <c r="B54" s="13"/>
      <c r="C54" s="20"/>
      <c r="D54" s="13"/>
      <c r="E54" s="13"/>
      <c r="F54" s="13"/>
      <c r="G54" s="13"/>
      <c r="H54" s="13"/>
      <c r="I54" s="13"/>
      <c r="J54" s="13"/>
      <c r="K54" s="13"/>
      <c r="L54" s="13"/>
      <c r="M54" s="13"/>
      <c r="N54" s="16"/>
      <c r="O54" s="16"/>
      <c r="P54" s="16"/>
      <c r="Q54" s="16"/>
      <c r="R54" s="16"/>
      <c r="S54" s="16"/>
      <c r="T54" s="16"/>
      <c r="U54" s="16"/>
    </row>
    <row r="55" spans="1:58" x14ac:dyDescent="0.25">
      <c r="A55" s="13"/>
      <c r="B55" s="13"/>
      <c r="C55" s="20"/>
      <c r="D55" s="13"/>
      <c r="E55" s="13"/>
      <c r="F55" s="13"/>
      <c r="G55" s="13"/>
      <c r="H55" s="13"/>
      <c r="I55" s="13"/>
      <c r="J55" s="13"/>
      <c r="K55" s="13"/>
      <c r="L55" s="13"/>
      <c r="M55" s="13"/>
      <c r="N55" s="16"/>
      <c r="O55" s="16"/>
      <c r="P55" s="16"/>
      <c r="Q55" s="16"/>
      <c r="R55" s="16"/>
      <c r="S55" s="16"/>
      <c r="T55" s="16"/>
      <c r="U55" s="16"/>
    </row>
    <row r="56" spans="1:58" x14ac:dyDescent="0.25">
      <c r="A56" s="13"/>
      <c r="B56" s="13"/>
      <c r="C56" s="20"/>
      <c r="D56" s="13"/>
      <c r="E56" s="13"/>
      <c r="F56" s="13"/>
      <c r="G56" s="13"/>
      <c r="H56" s="13"/>
      <c r="I56" s="13"/>
      <c r="J56" s="13"/>
      <c r="K56" s="13"/>
      <c r="L56" s="13"/>
      <c r="M56" s="13"/>
      <c r="N56" s="16"/>
      <c r="O56" s="16"/>
      <c r="P56" s="16"/>
      <c r="Q56" s="16"/>
      <c r="R56" s="16"/>
      <c r="S56" s="16"/>
      <c r="T56" s="16"/>
      <c r="U56" s="16"/>
    </row>
    <row r="57" spans="1:58" x14ac:dyDescent="0.25">
      <c r="A57" s="13"/>
      <c r="B57" s="13"/>
      <c r="C57" s="20"/>
      <c r="D57" s="13"/>
      <c r="E57" s="13"/>
      <c r="F57" s="13"/>
      <c r="G57" s="13"/>
      <c r="H57" s="13"/>
      <c r="I57" s="13"/>
      <c r="J57" s="13"/>
      <c r="K57" s="13"/>
      <c r="L57" s="13"/>
      <c r="M57" s="13"/>
      <c r="N57" s="16"/>
      <c r="O57" s="16"/>
      <c r="P57" s="16"/>
      <c r="Q57" s="16"/>
      <c r="R57" s="16"/>
      <c r="S57" s="16"/>
      <c r="T57" s="16"/>
      <c r="U57" s="16"/>
    </row>
    <row r="58" spans="1:58" x14ac:dyDescent="0.25">
      <c r="A58" s="13"/>
      <c r="B58" s="13"/>
      <c r="C58" s="20"/>
      <c r="D58" s="13"/>
      <c r="E58" s="13"/>
      <c r="F58" s="13"/>
      <c r="G58" s="13"/>
      <c r="H58" s="13"/>
      <c r="I58" s="13"/>
      <c r="J58" s="13"/>
      <c r="K58" s="13"/>
      <c r="L58" s="13"/>
      <c r="M58" s="13"/>
      <c r="N58" s="16"/>
      <c r="O58" s="16"/>
      <c r="P58" s="16"/>
      <c r="Q58" s="16"/>
      <c r="R58" s="16"/>
      <c r="S58" s="16"/>
      <c r="T58" s="16"/>
      <c r="U58" s="16"/>
    </row>
    <row r="59" spans="1:58" x14ac:dyDescent="0.25">
      <c r="A59" s="13"/>
      <c r="B59" s="13"/>
      <c r="C59" s="20"/>
      <c r="D59" s="13"/>
      <c r="E59" s="13"/>
      <c r="F59" s="13"/>
      <c r="G59" s="13"/>
      <c r="H59" s="13"/>
      <c r="I59" s="13"/>
      <c r="J59" s="13"/>
      <c r="K59" s="13"/>
      <c r="L59" s="13"/>
      <c r="M59" s="13"/>
      <c r="N59" s="16"/>
      <c r="O59" s="16"/>
      <c r="P59" s="16"/>
      <c r="Q59" s="16"/>
      <c r="R59" s="16"/>
      <c r="S59" s="16"/>
      <c r="T59" s="16"/>
      <c r="U59" s="16"/>
    </row>
    <row r="60" spans="1:58" x14ac:dyDescent="0.25">
      <c r="A60" s="13"/>
      <c r="B60" s="13"/>
      <c r="C60" s="20"/>
      <c r="D60" s="13"/>
      <c r="E60" s="13"/>
      <c r="F60" s="13"/>
      <c r="G60" s="13"/>
      <c r="H60" s="13"/>
      <c r="I60" s="13"/>
      <c r="J60" s="13"/>
      <c r="K60" s="13"/>
      <c r="L60" s="13"/>
      <c r="M60" s="13"/>
      <c r="N60" s="16"/>
      <c r="O60" s="16"/>
      <c r="P60" s="16"/>
      <c r="Q60" s="16"/>
      <c r="R60" s="16"/>
      <c r="S60" s="16"/>
      <c r="T60" s="16"/>
      <c r="U60" s="16"/>
    </row>
    <row r="61" spans="1:58" x14ac:dyDescent="0.25">
      <c r="A61" s="13"/>
      <c r="B61" s="13"/>
      <c r="C61" s="20"/>
      <c r="D61" s="13"/>
      <c r="E61" s="13"/>
      <c r="F61" s="13"/>
      <c r="G61" s="13"/>
      <c r="H61" s="13"/>
      <c r="I61" s="13"/>
      <c r="J61" s="13"/>
      <c r="K61" s="13"/>
      <c r="L61" s="13"/>
      <c r="M61" s="13"/>
      <c r="N61" s="16"/>
      <c r="O61" s="16"/>
      <c r="P61" s="16"/>
      <c r="Q61" s="16"/>
      <c r="R61" s="16"/>
      <c r="S61" s="16"/>
      <c r="T61" s="16"/>
      <c r="U61" s="16"/>
    </row>
    <row r="62" spans="1:58" x14ac:dyDescent="0.25">
      <c r="A62" s="13"/>
      <c r="B62" s="13"/>
      <c r="C62" s="20"/>
      <c r="D62" s="13"/>
      <c r="E62" s="13"/>
      <c r="F62" s="13"/>
      <c r="G62" s="13"/>
      <c r="H62" s="13"/>
      <c r="I62" s="13"/>
      <c r="J62" s="13"/>
      <c r="K62" s="13"/>
      <c r="L62" s="13"/>
      <c r="M62" s="13"/>
      <c r="N62" s="16"/>
      <c r="O62" s="16"/>
      <c r="P62" s="16"/>
      <c r="Q62" s="16"/>
      <c r="R62" s="16"/>
      <c r="S62" s="16"/>
      <c r="T62" s="16"/>
      <c r="U62" s="16"/>
    </row>
    <row r="63" spans="1:58" x14ac:dyDescent="0.25">
      <c r="A63" s="13"/>
      <c r="B63" s="13"/>
      <c r="C63" s="20"/>
      <c r="D63" s="13"/>
      <c r="E63" s="13"/>
      <c r="F63" s="13"/>
      <c r="G63" s="13"/>
      <c r="H63" s="13"/>
      <c r="I63" s="13"/>
      <c r="J63" s="13"/>
      <c r="K63" s="13"/>
      <c r="L63" s="13"/>
      <c r="M63" s="13"/>
      <c r="N63" s="16"/>
      <c r="O63" s="16"/>
      <c r="P63" s="16"/>
      <c r="Q63" s="16"/>
      <c r="R63" s="16"/>
      <c r="S63" s="16"/>
      <c r="T63" s="16"/>
      <c r="U63" s="16"/>
    </row>
    <row r="64" spans="1:58"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A92" s="13"/>
      <c r="B92" s="13"/>
      <c r="C92" s="20"/>
      <c r="D92" s="13"/>
      <c r="E92" s="13"/>
      <c r="F92" s="13"/>
      <c r="G92" s="13"/>
      <c r="H92" s="13"/>
      <c r="I92" s="13"/>
      <c r="J92" s="13"/>
      <c r="K92" s="13"/>
      <c r="L92" s="13"/>
      <c r="M92" s="13"/>
      <c r="N92" s="16"/>
      <c r="O92" s="16"/>
      <c r="P92" s="16"/>
      <c r="Q92" s="16"/>
      <c r="R92" s="16"/>
      <c r="S92" s="16"/>
      <c r="T92" s="16"/>
      <c r="U92" s="16"/>
    </row>
    <row r="93" spans="1:21" x14ac:dyDescent="0.25">
      <c r="A93" s="13"/>
      <c r="B93" s="13"/>
      <c r="C93" s="20"/>
      <c r="D93" s="13"/>
      <c r="E93" s="13"/>
      <c r="F93" s="13"/>
      <c r="G93" s="13"/>
      <c r="H93" s="13"/>
      <c r="I93" s="13"/>
      <c r="J93" s="13"/>
      <c r="K93" s="13"/>
      <c r="L93" s="13"/>
      <c r="M93" s="13"/>
      <c r="N93" s="16"/>
      <c r="O93" s="16"/>
      <c r="P93" s="16"/>
      <c r="Q93" s="16"/>
      <c r="R93" s="16"/>
      <c r="S93" s="16"/>
      <c r="T93" s="16"/>
      <c r="U93" s="16"/>
    </row>
    <row r="94" spans="1:21" x14ac:dyDescent="0.25">
      <c r="A94" s="13"/>
      <c r="B94" s="13"/>
      <c r="C94" s="20"/>
      <c r="D94" s="13"/>
      <c r="E94" s="13"/>
      <c r="F94" s="13"/>
      <c r="G94" s="13"/>
      <c r="H94" s="13"/>
      <c r="I94" s="13"/>
      <c r="J94" s="13"/>
      <c r="K94" s="13"/>
      <c r="L94" s="13"/>
      <c r="M94" s="13"/>
      <c r="N94" s="16"/>
      <c r="O94" s="16"/>
      <c r="P94" s="16"/>
      <c r="Q94" s="16"/>
      <c r="R94" s="16"/>
      <c r="S94" s="16"/>
      <c r="T94" s="16"/>
      <c r="U94" s="16"/>
    </row>
    <row r="95" spans="1:21" x14ac:dyDescent="0.25">
      <c r="A95" s="13"/>
      <c r="B95" s="13"/>
      <c r="C95" s="20"/>
      <c r="D95" s="13"/>
      <c r="E95" s="13"/>
      <c r="F95" s="13"/>
      <c r="G95" s="13"/>
      <c r="H95" s="13"/>
      <c r="I95" s="13"/>
      <c r="J95" s="13"/>
      <c r="K95" s="13"/>
      <c r="L95" s="13"/>
      <c r="M95" s="13"/>
      <c r="N95" s="16"/>
      <c r="O95" s="16"/>
      <c r="P95" s="16"/>
      <c r="Q95" s="16"/>
      <c r="R95" s="16"/>
      <c r="S95" s="16"/>
      <c r="T95" s="16"/>
      <c r="U95" s="16"/>
    </row>
    <row r="96" spans="1:21" x14ac:dyDescent="0.25">
      <c r="A96" s="13"/>
      <c r="B96" s="13"/>
      <c r="C96" s="20"/>
      <c r="D96" s="13"/>
      <c r="E96" s="13"/>
      <c r="F96" s="13"/>
      <c r="G96" s="13"/>
      <c r="H96" s="13"/>
      <c r="I96" s="13"/>
      <c r="J96" s="13"/>
      <c r="K96" s="13"/>
      <c r="L96" s="13"/>
      <c r="M96" s="13"/>
      <c r="N96" s="16"/>
      <c r="O96" s="16"/>
      <c r="P96" s="16"/>
      <c r="Q96" s="16"/>
      <c r="R96" s="16"/>
      <c r="S96" s="16"/>
      <c r="T96" s="16"/>
      <c r="U96" s="16"/>
    </row>
    <row r="97" spans="1:21" x14ac:dyDescent="0.25">
      <c r="A97" s="13"/>
      <c r="B97" s="13"/>
      <c r="C97" s="20"/>
      <c r="D97" s="13"/>
      <c r="E97" s="13"/>
      <c r="F97" s="13"/>
      <c r="G97" s="13"/>
      <c r="H97" s="13"/>
      <c r="I97" s="13"/>
      <c r="J97" s="13"/>
      <c r="K97" s="13"/>
      <c r="L97" s="13"/>
      <c r="M97" s="13"/>
      <c r="N97" s="16"/>
      <c r="O97" s="16"/>
      <c r="P97" s="16"/>
      <c r="Q97" s="16"/>
      <c r="R97" s="16"/>
      <c r="S97" s="16"/>
      <c r="T97" s="16"/>
      <c r="U97" s="16"/>
    </row>
    <row r="98" spans="1:21" x14ac:dyDescent="0.25">
      <c r="A98" s="13"/>
      <c r="B98" s="13"/>
      <c r="C98" s="20"/>
      <c r="D98" s="13"/>
      <c r="E98" s="13"/>
      <c r="F98" s="13"/>
      <c r="G98" s="13"/>
      <c r="H98" s="13"/>
      <c r="I98" s="13"/>
      <c r="J98" s="13"/>
      <c r="K98" s="13"/>
      <c r="L98" s="13"/>
      <c r="M98" s="13"/>
      <c r="N98" s="16"/>
      <c r="O98" s="16"/>
      <c r="P98" s="16"/>
      <c r="Q98" s="16"/>
      <c r="R98" s="16"/>
      <c r="S98" s="16"/>
      <c r="T98" s="16"/>
      <c r="U98" s="16"/>
    </row>
    <row r="99" spans="1:21" x14ac:dyDescent="0.25">
      <c r="A99" s="13"/>
      <c r="B99" s="13"/>
      <c r="C99" s="20"/>
      <c r="D99" s="13"/>
      <c r="E99" s="13"/>
      <c r="F99" s="13"/>
      <c r="G99" s="13"/>
      <c r="H99" s="13"/>
      <c r="I99" s="13"/>
      <c r="J99" s="13"/>
      <c r="K99" s="13"/>
      <c r="L99" s="13"/>
      <c r="M99" s="13"/>
      <c r="N99" s="16"/>
      <c r="O99" s="16"/>
      <c r="P99" s="16"/>
      <c r="Q99" s="16"/>
      <c r="R99" s="16"/>
      <c r="S99" s="16"/>
      <c r="T99" s="16"/>
      <c r="U99" s="16"/>
    </row>
    <row r="100" spans="1:21" x14ac:dyDescent="0.25">
      <c r="A100" s="13"/>
      <c r="B100" s="13"/>
      <c r="C100" s="20"/>
      <c r="D100" s="13"/>
      <c r="E100" s="13"/>
      <c r="F100" s="13"/>
      <c r="G100" s="13"/>
      <c r="H100" s="13"/>
      <c r="I100" s="13"/>
      <c r="J100" s="13"/>
      <c r="K100" s="13"/>
      <c r="L100" s="13"/>
      <c r="M100" s="13"/>
      <c r="N100" s="16"/>
      <c r="O100" s="16"/>
      <c r="P100" s="16"/>
      <c r="Q100" s="16"/>
      <c r="R100" s="16"/>
      <c r="S100" s="16"/>
      <c r="T100" s="16"/>
      <c r="U100" s="16"/>
    </row>
    <row r="101" spans="1:21" x14ac:dyDescent="0.25">
      <c r="A101" s="13"/>
      <c r="B101" s="13"/>
      <c r="C101" s="20"/>
      <c r="D101" s="13"/>
      <c r="E101" s="13"/>
      <c r="F101" s="13"/>
      <c r="G101" s="13"/>
      <c r="H101" s="13"/>
      <c r="I101" s="13"/>
      <c r="J101" s="13"/>
      <c r="K101" s="13"/>
      <c r="L101" s="13"/>
      <c r="M101" s="13"/>
      <c r="N101" s="16"/>
      <c r="O101" s="16"/>
      <c r="P101" s="16"/>
      <c r="Q101" s="16"/>
      <c r="R101" s="16"/>
      <c r="S101" s="16"/>
      <c r="T101" s="16"/>
      <c r="U101" s="16"/>
    </row>
    <row r="102" spans="1:21" x14ac:dyDescent="0.25">
      <c r="A102" s="13"/>
      <c r="B102" s="13"/>
      <c r="C102" s="20"/>
      <c r="D102" s="13"/>
      <c r="E102" s="13"/>
      <c r="F102" s="13"/>
      <c r="G102" s="13"/>
      <c r="H102" s="13"/>
      <c r="I102" s="13"/>
      <c r="J102" s="13"/>
      <c r="K102" s="13"/>
      <c r="L102" s="13"/>
      <c r="M102" s="13"/>
      <c r="N102" s="16"/>
      <c r="O102" s="16"/>
      <c r="P102" s="16"/>
      <c r="Q102" s="16"/>
      <c r="R102" s="16"/>
      <c r="S102" s="16"/>
      <c r="T102" s="16"/>
      <c r="U102" s="16"/>
    </row>
    <row r="103" spans="1:21" x14ac:dyDescent="0.25">
      <c r="A103" s="13"/>
      <c r="B103" s="13"/>
      <c r="C103" s="20"/>
      <c r="D103" s="13"/>
      <c r="E103" s="13"/>
      <c r="F103" s="13"/>
      <c r="G103" s="13"/>
      <c r="H103" s="13"/>
      <c r="I103" s="13"/>
      <c r="J103" s="13"/>
      <c r="K103" s="13"/>
      <c r="L103" s="13"/>
      <c r="M103" s="13"/>
      <c r="N103" s="16"/>
      <c r="O103" s="16"/>
      <c r="P103" s="16"/>
      <c r="Q103" s="16"/>
      <c r="R103" s="16"/>
      <c r="S103" s="16"/>
      <c r="T103" s="16"/>
      <c r="U103" s="16"/>
    </row>
    <row r="104" spans="1:21" x14ac:dyDescent="0.25">
      <c r="A104" s="13"/>
      <c r="B104" s="13"/>
      <c r="C104" s="20"/>
      <c r="D104" s="13"/>
      <c r="E104" s="13"/>
      <c r="F104" s="13"/>
      <c r="G104" s="13"/>
      <c r="H104" s="13"/>
      <c r="I104" s="13"/>
      <c r="J104" s="13"/>
      <c r="K104" s="13"/>
      <c r="L104" s="13"/>
      <c r="M104" s="13"/>
      <c r="N104" s="16"/>
      <c r="O104" s="16"/>
      <c r="P104" s="16"/>
      <c r="Q104" s="16"/>
      <c r="R104" s="16"/>
      <c r="S104" s="16"/>
      <c r="T104" s="16"/>
      <c r="U104" s="16"/>
    </row>
    <row r="105" spans="1:21" x14ac:dyDescent="0.25">
      <c r="A105" s="13"/>
      <c r="B105" s="13"/>
      <c r="C105" s="20"/>
      <c r="D105" s="13"/>
      <c r="E105" s="13"/>
      <c r="F105" s="13"/>
      <c r="G105" s="13"/>
      <c r="H105" s="13"/>
      <c r="I105" s="13"/>
      <c r="J105" s="13"/>
      <c r="K105" s="13"/>
      <c r="L105" s="13"/>
      <c r="M105" s="13"/>
      <c r="N105" s="16"/>
      <c r="O105" s="16"/>
      <c r="P105" s="16"/>
      <c r="Q105" s="16"/>
      <c r="R105" s="16"/>
      <c r="S105" s="16"/>
      <c r="T105" s="16"/>
      <c r="U105" s="16"/>
    </row>
    <row r="106" spans="1:21" x14ac:dyDescent="0.25">
      <c r="A106" s="13"/>
      <c r="B106" s="13"/>
      <c r="C106" s="20"/>
      <c r="D106" s="13"/>
      <c r="E106" s="13"/>
      <c r="F106" s="13"/>
      <c r="G106" s="13"/>
      <c r="H106" s="13"/>
      <c r="I106" s="13"/>
      <c r="J106" s="13"/>
      <c r="K106" s="13"/>
      <c r="L106" s="13"/>
      <c r="M106" s="13"/>
      <c r="N106" s="16"/>
      <c r="O106" s="16"/>
      <c r="P106" s="16"/>
      <c r="Q106" s="16"/>
      <c r="R106" s="16"/>
      <c r="S106" s="16"/>
      <c r="T106" s="16"/>
      <c r="U106" s="16"/>
    </row>
    <row r="107" spans="1:21" x14ac:dyDescent="0.25">
      <c r="A107" s="13"/>
      <c r="B107" s="13"/>
      <c r="C107" s="20"/>
      <c r="D107" s="13"/>
      <c r="E107" s="13"/>
      <c r="F107" s="13"/>
      <c r="G107" s="13"/>
      <c r="H107" s="13"/>
      <c r="I107" s="13"/>
      <c r="J107" s="13"/>
      <c r="K107" s="13"/>
      <c r="L107" s="13"/>
      <c r="M107" s="13"/>
      <c r="N107" s="16"/>
      <c r="O107" s="16"/>
      <c r="P107" s="16"/>
      <c r="Q107" s="16"/>
      <c r="R107" s="16"/>
      <c r="S107" s="16"/>
      <c r="T107" s="16"/>
      <c r="U107" s="16"/>
    </row>
    <row r="108" spans="1:21" x14ac:dyDescent="0.25">
      <c r="A108" s="13"/>
      <c r="B108" s="13"/>
      <c r="C108" s="20"/>
      <c r="D108" s="13"/>
      <c r="E108" s="13"/>
      <c r="F108" s="13"/>
      <c r="G108" s="13"/>
      <c r="H108" s="13"/>
      <c r="I108" s="13"/>
      <c r="J108" s="13"/>
      <c r="K108" s="13"/>
      <c r="L108" s="13"/>
      <c r="M108" s="13"/>
      <c r="N108" s="16"/>
      <c r="O108" s="16"/>
      <c r="P108" s="16"/>
      <c r="Q108" s="16"/>
      <c r="R108" s="16"/>
      <c r="S108" s="16"/>
      <c r="T108" s="16"/>
      <c r="U108" s="16"/>
    </row>
    <row r="109" spans="1:21" x14ac:dyDescent="0.25">
      <c r="A109" s="13"/>
      <c r="B109" s="13"/>
      <c r="C109" s="20"/>
      <c r="D109" s="13"/>
      <c r="E109" s="13"/>
      <c r="F109" s="13"/>
      <c r="G109" s="13"/>
      <c r="H109" s="13"/>
      <c r="I109" s="13"/>
      <c r="J109" s="13"/>
      <c r="K109" s="13"/>
      <c r="L109" s="13"/>
      <c r="M109" s="13"/>
      <c r="N109" s="16"/>
      <c r="O109" s="16"/>
      <c r="P109" s="16"/>
      <c r="Q109" s="16"/>
      <c r="R109" s="16"/>
      <c r="S109" s="16"/>
      <c r="T109" s="16"/>
      <c r="U109" s="16"/>
    </row>
    <row r="110" spans="1:21" x14ac:dyDescent="0.25">
      <c r="A110" s="13"/>
      <c r="B110" s="13"/>
      <c r="C110" s="20"/>
      <c r="D110" s="13"/>
      <c r="E110" s="13"/>
      <c r="F110" s="13"/>
      <c r="G110" s="13"/>
      <c r="H110" s="13"/>
      <c r="I110" s="13"/>
      <c r="J110" s="13"/>
      <c r="K110" s="13"/>
      <c r="L110" s="13"/>
      <c r="M110" s="13"/>
      <c r="N110" s="16"/>
      <c r="O110" s="16"/>
      <c r="P110" s="16"/>
      <c r="Q110" s="16"/>
      <c r="R110" s="16"/>
      <c r="S110" s="16"/>
      <c r="T110" s="16"/>
      <c r="U110" s="16"/>
    </row>
    <row r="111" spans="1:21" x14ac:dyDescent="0.25">
      <c r="A111" s="13"/>
      <c r="B111" s="13"/>
      <c r="C111" s="20"/>
      <c r="D111" s="13"/>
      <c r="E111" s="13"/>
      <c r="F111" s="13"/>
      <c r="G111" s="13"/>
      <c r="H111" s="13"/>
      <c r="I111" s="13"/>
      <c r="J111" s="13"/>
      <c r="K111" s="13"/>
      <c r="L111" s="13"/>
      <c r="M111" s="13"/>
      <c r="N111" s="16"/>
      <c r="O111" s="16"/>
      <c r="P111" s="16"/>
      <c r="Q111" s="16"/>
      <c r="R111" s="16"/>
      <c r="S111" s="16"/>
      <c r="T111" s="16"/>
      <c r="U111" s="16"/>
    </row>
    <row r="112" spans="1:21" x14ac:dyDescent="0.25">
      <c r="A112" s="13"/>
      <c r="B112" s="13"/>
      <c r="C112" s="20"/>
      <c r="D112" s="13"/>
      <c r="E112" s="13"/>
      <c r="F112" s="13"/>
      <c r="G112" s="13"/>
      <c r="H112" s="13"/>
      <c r="I112" s="13"/>
      <c r="J112" s="13"/>
      <c r="K112" s="13"/>
      <c r="L112" s="13"/>
      <c r="M112" s="13"/>
      <c r="N112" s="16"/>
      <c r="O112" s="16"/>
      <c r="P112" s="16"/>
      <c r="Q112" s="16"/>
      <c r="R112" s="16"/>
      <c r="S112" s="16"/>
      <c r="T112" s="16"/>
      <c r="U112" s="16"/>
    </row>
    <row r="113" spans="1:21" x14ac:dyDescent="0.25">
      <c r="A113" s="13"/>
      <c r="B113" s="13"/>
      <c r="C113" s="20"/>
      <c r="D113" s="13"/>
      <c r="E113" s="13"/>
      <c r="F113" s="13"/>
      <c r="G113" s="13"/>
      <c r="H113" s="13"/>
      <c r="I113" s="13"/>
      <c r="J113" s="13"/>
      <c r="K113" s="13"/>
      <c r="L113" s="13"/>
      <c r="M113" s="13"/>
      <c r="N113" s="16"/>
      <c r="O113" s="16"/>
      <c r="P113" s="16"/>
      <c r="Q113" s="16"/>
      <c r="R113" s="16"/>
      <c r="S113" s="16"/>
      <c r="T113" s="16"/>
      <c r="U113" s="16"/>
    </row>
    <row r="114" spans="1:21" x14ac:dyDescent="0.25">
      <c r="A114" s="13"/>
      <c r="B114" s="13"/>
      <c r="C114" s="20"/>
      <c r="D114" s="13"/>
      <c r="E114" s="13"/>
      <c r="F114" s="13"/>
      <c r="G114" s="13"/>
      <c r="H114" s="13"/>
      <c r="I114" s="13"/>
      <c r="J114" s="13"/>
      <c r="K114" s="13"/>
      <c r="L114" s="13"/>
      <c r="M114" s="13"/>
      <c r="N114" s="16"/>
      <c r="O114" s="16"/>
      <c r="P114" s="16"/>
      <c r="Q114" s="16"/>
      <c r="R114" s="16"/>
      <c r="S114" s="16"/>
      <c r="T114" s="16"/>
      <c r="U114" s="16"/>
    </row>
    <row r="115" spans="1:21" x14ac:dyDescent="0.25">
      <c r="A115" s="13"/>
      <c r="B115" s="13"/>
      <c r="C115" s="20"/>
      <c r="D115" s="13"/>
      <c r="E115" s="13"/>
      <c r="F115" s="13"/>
      <c r="G115" s="13"/>
      <c r="H115" s="13"/>
      <c r="I115" s="13"/>
      <c r="J115" s="13"/>
      <c r="K115" s="13"/>
      <c r="L115" s="13"/>
      <c r="M115" s="13"/>
      <c r="N115" s="16"/>
      <c r="O115" s="16"/>
      <c r="P115" s="16"/>
      <c r="Q115" s="16"/>
      <c r="R115" s="16"/>
      <c r="S115" s="16"/>
      <c r="T115" s="16"/>
      <c r="U115" s="16"/>
    </row>
    <row r="116" spans="1:21" x14ac:dyDescent="0.25">
      <c r="A116" s="13"/>
      <c r="B116" s="13"/>
      <c r="C116" s="20"/>
      <c r="D116" s="13"/>
      <c r="E116" s="13"/>
      <c r="F116" s="13"/>
      <c r="G116" s="13"/>
      <c r="H116" s="13"/>
      <c r="I116" s="13"/>
      <c r="J116" s="13"/>
      <c r="K116" s="13"/>
      <c r="L116" s="13"/>
      <c r="M116" s="13"/>
      <c r="N116" s="16"/>
      <c r="O116" s="16"/>
      <c r="P116" s="16"/>
      <c r="Q116" s="16"/>
      <c r="R116" s="16"/>
      <c r="S116" s="16"/>
      <c r="T116" s="16"/>
      <c r="U116" s="16"/>
    </row>
    <row r="117" spans="1:21" x14ac:dyDescent="0.25">
      <c r="A117" s="13"/>
      <c r="B117" s="13"/>
      <c r="C117" s="20"/>
      <c r="D117" s="13"/>
      <c r="E117" s="13"/>
      <c r="F117" s="13"/>
      <c r="G117" s="13"/>
      <c r="H117" s="13"/>
      <c r="I117" s="13"/>
      <c r="J117" s="13"/>
      <c r="K117" s="13"/>
      <c r="L117" s="13"/>
      <c r="M117" s="13"/>
      <c r="N117" s="16"/>
      <c r="O117" s="16"/>
      <c r="P117" s="16"/>
      <c r="Q117" s="16"/>
      <c r="R117" s="16"/>
      <c r="S117" s="16"/>
      <c r="T117" s="16"/>
      <c r="U117" s="16"/>
    </row>
    <row r="118" spans="1:21" x14ac:dyDescent="0.25">
      <c r="A118" s="13"/>
      <c r="B118" s="13"/>
      <c r="C118" s="20"/>
      <c r="D118" s="13"/>
      <c r="E118" s="13"/>
      <c r="F118" s="13"/>
      <c r="G118" s="13"/>
      <c r="H118" s="13"/>
      <c r="I118" s="13"/>
      <c r="J118" s="13"/>
      <c r="K118" s="13"/>
      <c r="L118" s="13"/>
      <c r="M118" s="13"/>
      <c r="N118" s="16"/>
      <c r="O118" s="16"/>
      <c r="P118" s="16"/>
      <c r="Q118" s="16"/>
      <c r="R118" s="16"/>
      <c r="S118" s="16"/>
      <c r="T118" s="16"/>
      <c r="U118" s="16"/>
    </row>
    <row r="119" spans="1:21" x14ac:dyDescent="0.25">
      <c r="A119" s="13"/>
      <c r="B119" s="13"/>
      <c r="C119" s="20"/>
      <c r="D119" s="13"/>
      <c r="E119" s="13"/>
      <c r="F119" s="13"/>
      <c r="G119" s="13"/>
      <c r="H119" s="13"/>
      <c r="I119" s="13"/>
      <c r="J119" s="13"/>
      <c r="K119" s="13"/>
      <c r="L119" s="13"/>
      <c r="M119" s="13"/>
      <c r="N119" s="16"/>
      <c r="O119" s="16"/>
      <c r="P119" s="16"/>
      <c r="Q119" s="16"/>
      <c r="R119" s="16"/>
      <c r="S119" s="16"/>
      <c r="T119" s="16"/>
      <c r="U119" s="16"/>
    </row>
    <row r="120" spans="1:21" x14ac:dyDescent="0.25">
      <c r="C120" s="20"/>
      <c r="D120" s="13"/>
      <c r="E120" s="13"/>
      <c r="F120" s="13"/>
      <c r="G120" s="13"/>
      <c r="H120" s="13"/>
      <c r="I120" s="13"/>
      <c r="J120" s="13"/>
      <c r="K120" s="13"/>
      <c r="L120" s="13"/>
      <c r="M120" s="13"/>
      <c r="N120" s="16"/>
    </row>
    <row r="121" spans="1:21" x14ac:dyDescent="0.25">
      <c r="C121" s="20"/>
      <c r="D121" s="13"/>
      <c r="E121" s="13"/>
      <c r="F121" s="13"/>
      <c r="G121" s="13"/>
      <c r="H121" s="13"/>
      <c r="I121" s="13"/>
      <c r="J121" s="13"/>
      <c r="K121" s="13"/>
      <c r="L121" s="13"/>
      <c r="M121" s="13"/>
      <c r="N121" s="16"/>
    </row>
    <row r="122" spans="1:21" x14ac:dyDescent="0.25">
      <c r="C122" s="20"/>
      <c r="D122" s="13"/>
      <c r="E122" s="13"/>
      <c r="F122" s="13"/>
      <c r="G122" s="13"/>
      <c r="H122" s="13"/>
      <c r="I122" s="13"/>
      <c r="J122" s="13"/>
      <c r="K122" s="13"/>
      <c r="L122" s="13"/>
      <c r="M122" s="13"/>
      <c r="N122" s="16"/>
    </row>
    <row r="123" spans="1:21" x14ac:dyDescent="0.25">
      <c r="C123" s="20"/>
      <c r="D123" s="13"/>
      <c r="E123" s="13"/>
      <c r="F123" s="13"/>
      <c r="G123" s="13"/>
      <c r="H123" s="13"/>
      <c r="I123" s="13"/>
      <c r="J123" s="13"/>
      <c r="K123" s="13"/>
      <c r="L123" s="13"/>
      <c r="M123" s="13"/>
      <c r="N123" s="16"/>
    </row>
  </sheetData>
  <mergeCells count="129">
    <mergeCell ref="A50:S50"/>
    <mergeCell ref="A30:A33"/>
    <mergeCell ref="B30:B33"/>
    <mergeCell ref="T30:T33"/>
    <mergeCell ref="A34:A39"/>
    <mergeCell ref="B34:B39"/>
    <mergeCell ref="T34:T39"/>
    <mergeCell ref="A40:A45"/>
    <mergeCell ref="B40:B41"/>
    <mergeCell ref="T40:T41"/>
    <mergeCell ref="B42:B45"/>
    <mergeCell ref="T42:T45"/>
    <mergeCell ref="C36:C37"/>
    <mergeCell ref="D36:D37"/>
    <mergeCell ref="D38:D39"/>
    <mergeCell ref="D30:D31"/>
    <mergeCell ref="X24:X25"/>
    <mergeCell ref="D26:D27"/>
    <mergeCell ref="V26:V27"/>
    <mergeCell ref="C28:C29"/>
    <mergeCell ref="D28:D29"/>
    <mergeCell ref="V28:V29"/>
    <mergeCell ref="A46:A49"/>
    <mergeCell ref="B46:B49"/>
    <mergeCell ref="T46:T49"/>
    <mergeCell ref="A8:A11"/>
    <mergeCell ref="B8:B9"/>
    <mergeCell ref="T8:T9"/>
    <mergeCell ref="B10:B11"/>
    <mergeCell ref="T10:T11"/>
    <mergeCell ref="B20:B21"/>
    <mergeCell ref="T20:T21"/>
    <mergeCell ref="D14:D15"/>
    <mergeCell ref="D24:D25"/>
    <mergeCell ref="D8:D9"/>
    <mergeCell ref="E8:E9"/>
    <mergeCell ref="B22:B23"/>
    <mergeCell ref="A12:A21"/>
    <mergeCell ref="B12:B17"/>
    <mergeCell ref="T12:T17"/>
    <mergeCell ref="B18:B19"/>
    <mergeCell ref="T18:T19"/>
    <mergeCell ref="A22:A29"/>
    <mergeCell ref="B24:B29"/>
    <mergeCell ref="T24:T29"/>
    <mergeCell ref="T6:U6"/>
    <mergeCell ref="A1:B4"/>
    <mergeCell ref="C1:V1"/>
    <mergeCell ref="C2:V2"/>
    <mergeCell ref="D3:V3"/>
    <mergeCell ref="D4:V4"/>
    <mergeCell ref="V6:V7"/>
    <mergeCell ref="C6:C7"/>
    <mergeCell ref="D6:E6"/>
    <mergeCell ref="F6:S6"/>
    <mergeCell ref="B6:B7"/>
    <mergeCell ref="V8:V9"/>
    <mergeCell ref="D10:D11"/>
    <mergeCell ref="V10:V11"/>
    <mergeCell ref="C12:C13"/>
    <mergeCell ref="D12:D13"/>
    <mergeCell ref="V12:V13"/>
    <mergeCell ref="C8:C9"/>
    <mergeCell ref="U8:U9"/>
    <mergeCell ref="U28:U29"/>
    <mergeCell ref="V14:V15"/>
    <mergeCell ref="D16:D17"/>
    <mergeCell ref="V16:V17"/>
    <mergeCell ref="D18:D19"/>
    <mergeCell ref="V18:V19"/>
    <mergeCell ref="D20:D21"/>
    <mergeCell ref="V20:V21"/>
    <mergeCell ref="C22:C23"/>
    <mergeCell ref="D22:D23"/>
    <mergeCell ref="U22:U23"/>
    <mergeCell ref="V22:V23"/>
    <mergeCell ref="C20:C21"/>
    <mergeCell ref="U20:U21"/>
    <mergeCell ref="T22:T23"/>
    <mergeCell ref="V24:V25"/>
    <mergeCell ref="V30:V31"/>
    <mergeCell ref="D32:D33"/>
    <mergeCell ref="V32:V33"/>
    <mergeCell ref="C26:C27"/>
    <mergeCell ref="V34:V35"/>
    <mergeCell ref="U26:U27"/>
    <mergeCell ref="C24:C25"/>
    <mergeCell ref="U24:U25"/>
    <mergeCell ref="V38:V39"/>
    <mergeCell ref="U34:U35"/>
    <mergeCell ref="U36:U37"/>
    <mergeCell ref="C38:C39"/>
    <mergeCell ref="U38:U39"/>
    <mergeCell ref="U46:U47"/>
    <mergeCell ref="C48:C49"/>
    <mergeCell ref="U48:U49"/>
    <mergeCell ref="D34:D35"/>
    <mergeCell ref="V40:V41"/>
    <mergeCell ref="D46:D47"/>
    <mergeCell ref="C46:C47"/>
    <mergeCell ref="D42:D43"/>
    <mergeCell ref="U42:U43"/>
    <mergeCell ref="V42:V43"/>
    <mergeCell ref="D44:D45"/>
    <mergeCell ref="U44:U45"/>
    <mergeCell ref="A51:V53"/>
    <mergeCell ref="V44:V45"/>
    <mergeCell ref="C42:C43"/>
    <mergeCell ref="C44:C45"/>
    <mergeCell ref="C40:C41"/>
    <mergeCell ref="D40:D41"/>
    <mergeCell ref="U40:U41"/>
    <mergeCell ref="U12:U13"/>
    <mergeCell ref="C10:C11"/>
    <mergeCell ref="U10:U11"/>
    <mergeCell ref="C14:C15"/>
    <mergeCell ref="U14:U15"/>
    <mergeCell ref="C16:C17"/>
    <mergeCell ref="U16:U17"/>
    <mergeCell ref="C18:C19"/>
    <mergeCell ref="U18:U19"/>
    <mergeCell ref="V46:V47"/>
    <mergeCell ref="D48:D49"/>
    <mergeCell ref="V48:V49"/>
    <mergeCell ref="C30:C31"/>
    <mergeCell ref="U30:U31"/>
    <mergeCell ref="C32:C33"/>
    <mergeCell ref="U32:U33"/>
    <mergeCell ref="C34:C35"/>
  </mergeCells>
  <printOptions horizontalCentered="1" verticalCentered="1"/>
  <pageMargins left="0" right="0" top="0.55118110236220474" bottom="0" header="0.31496062992125984" footer="0"/>
  <pageSetup scale="4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9"/>
  <sheetViews>
    <sheetView tabSelected="1" zoomScale="80" zoomScaleNormal="80" workbookViewId="0">
      <selection activeCell="E10" sqref="E10"/>
    </sheetView>
  </sheetViews>
  <sheetFormatPr baseColWidth="10" defaultRowHeight="15" x14ac:dyDescent="0.25"/>
  <cols>
    <col min="2" max="3" width="29.42578125" customWidth="1"/>
    <col min="4" max="5" width="25.28515625" customWidth="1"/>
    <col min="6" max="6" width="23.42578125" customWidth="1"/>
    <col min="7" max="7" width="16.7109375" hidden="1" customWidth="1"/>
    <col min="8" max="8" width="25.28515625" hidden="1" customWidth="1"/>
    <col min="9" max="9" width="21.7109375" hidden="1" customWidth="1"/>
    <col min="10" max="10" width="24.42578125" customWidth="1"/>
    <col min="11" max="11" width="25.85546875" hidden="1" customWidth="1"/>
    <col min="12" max="12" width="25.85546875" customWidth="1"/>
    <col min="13" max="13" width="17.28515625" customWidth="1"/>
    <col min="14" max="14" width="14.7109375" customWidth="1"/>
    <col min="15" max="15" width="15.28515625" customWidth="1"/>
    <col min="16" max="16" width="12.85546875" customWidth="1"/>
    <col min="17" max="17" width="30.7109375" customWidth="1"/>
    <col min="18" max="18" width="17.5703125" customWidth="1"/>
    <col min="19" max="19" width="13.5703125" customWidth="1"/>
    <col min="20" max="20" width="13.42578125" customWidth="1"/>
    <col min="21" max="21" width="15.5703125" bestFit="1" customWidth="1"/>
    <col min="22" max="22" width="18.42578125" bestFit="1" customWidth="1"/>
    <col min="23" max="23" width="14.5703125" bestFit="1" customWidth="1"/>
    <col min="24" max="24" width="11.5703125" style="206" bestFit="1" customWidth="1"/>
    <col min="25" max="25" width="11.42578125" style="206"/>
    <col min="258" max="259" width="29.42578125" customWidth="1"/>
    <col min="260" max="262" width="25.28515625" customWidth="1"/>
    <col min="263" max="263" width="16.7109375" bestFit="1" customWidth="1"/>
    <col min="264" max="264" width="25.28515625" customWidth="1"/>
    <col min="265" max="265" width="21.7109375" customWidth="1"/>
    <col min="266" max="266" width="25.85546875" customWidth="1"/>
    <col min="267" max="267" width="0" hidden="1" customWidth="1"/>
    <col min="268" max="268" width="25.85546875" customWidth="1"/>
    <col min="269" max="269" width="17.28515625" customWidth="1"/>
    <col min="270" max="270" width="14.7109375" customWidth="1"/>
    <col min="271" max="271" width="15.28515625" customWidth="1"/>
    <col min="272" max="272" width="12.85546875" customWidth="1"/>
    <col min="273" max="273" width="13.5703125" customWidth="1"/>
    <col min="274" max="274" width="17.5703125" customWidth="1"/>
    <col min="275" max="275" width="13.5703125" customWidth="1"/>
    <col min="276" max="276" width="13.42578125" customWidth="1"/>
    <col min="277" max="277" width="15.5703125" bestFit="1" customWidth="1"/>
    <col min="278" max="278" width="18.42578125" bestFit="1" customWidth="1"/>
    <col min="279" max="279" width="14.5703125" bestFit="1" customWidth="1"/>
    <col min="280" max="280" width="11.5703125" bestFit="1" customWidth="1"/>
    <col min="514" max="515" width="29.42578125" customWidth="1"/>
    <col min="516" max="518" width="25.28515625" customWidth="1"/>
    <col min="519" max="519" width="16.7109375" bestFit="1" customWidth="1"/>
    <col min="520" max="520" width="25.28515625" customWidth="1"/>
    <col min="521" max="521" width="21.7109375" customWidth="1"/>
    <col min="522" max="522" width="25.85546875" customWidth="1"/>
    <col min="523" max="523" width="0" hidden="1" customWidth="1"/>
    <col min="524" max="524" width="25.85546875" customWidth="1"/>
    <col min="525" max="525" width="17.28515625" customWidth="1"/>
    <col min="526" max="526" width="14.7109375" customWidth="1"/>
    <col min="527" max="527" width="15.28515625" customWidth="1"/>
    <col min="528" max="528" width="12.85546875" customWidth="1"/>
    <col min="529" max="529" width="13.5703125" customWidth="1"/>
    <col min="530" max="530" width="17.5703125" customWidth="1"/>
    <col min="531" max="531" width="13.5703125" customWidth="1"/>
    <col min="532" max="532" width="13.42578125" customWidth="1"/>
    <col min="533" max="533" width="15.5703125" bestFit="1" customWidth="1"/>
    <col min="534" max="534" width="18.42578125" bestFit="1" customWidth="1"/>
    <col min="535" max="535" width="14.5703125" bestFit="1" customWidth="1"/>
    <col min="536" max="536" width="11.5703125" bestFit="1" customWidth="1"/>
    <col min="770" max="771" width="29.42578125" customWidth="1"/>
    <col min="772" max="774" width="25.28515625" customWidth="1"/>
    <col min="775" max="775" width="16.7109375" bestFit="1" customWidth="1"/>
    <col min="776" max="776" width="25.28515625" customWidth="1"/>
    <col min="777" max="777" width="21.7109375" customWidth="1"/>
    <col min="778" max="778" width="25.85546875" customWidth="1"/>
    <col min="779" max="779" width="0" hidden="1" customWidth="1"/>
    <col min="780" max="780" width="25.85546875" customWidth="1"/>
    <col min="781" max="781" width="17.28515625" customWidth="1"/>
    <col min="782" max="782" width="14.7109375" customWidth="1"/>
    <col min="783" max="783" width="15.28515625" customWidth="1"/>
    <col min="784" max="784" width="12.85546875" customWidth="1"/>
    <col min="785" max="785" width="13.5703125" customWidth="1"/>
    <col min="786" max="786" width="17.5703125" customWidth="1"/>
    <col min="787" max="787" width="13.5703125" customWidth="1"/>
    <col min="788" max="788" width="13.42578125" customWidth="1"/>
    <col min="789" max="789" width="15.5703125" bestFit="1" customWidth="1"/>
    <col min="790" max="790" width="18.42578125" bestFit="1" customWidth="1"/>
    <col min="791" max="791" width="14.5703125" bestFit="1" customWidth="1"/>
    <col min="792" max="792" width="11.5703125" bestFit="1" customWidth="1"/>
    <col min="1026" max="1027" width="29.42578125" customWidth="1"/>
    <col min="1028" max="1030" width="25.28515625" customWidth="1"/>
    <col min="1031" max="1031" width="16.7109375" bestFit="1" customWidth="1"/>
    <col min="1032" max="1032" width="25.28515625" customWidth="1"/>
    <col min="1033" max="1033" width="21.7109375" customWidth="1"/>
    <col min="1034" max="1034" width="25.85546875" customWidth="1"/>
    <col min="1035" max="1035" width="0" hidden="1" customWidth="1"/>
    <col min="1036" max="1036" width="25.85546875" customWidth="1"/>
    <col min="1037" max="1037" width="17.28515625" customWidth="1"/>
    <col min="1038" max="1038" width="14.7109375" customWidth="1"/>
    <col min="1039" max="1039" width="15.28515625" customWidth="1"/>
    <col min="1040" max="1040" width="12.85546875" customWidth="1"/>
    <col min="1041" max="1041" width="13.5703125" customWidth="1"/>
    <col min="1042" max="1042" width="17.5703125" customWidth="1"/>
    <col min="1043" max="1043" width="13.5703125" customWidth="1"/>
    <col min="1044" max="1044" width="13.42578125" customWidth="1"/>
    <col min="1045" max="1045" width="15.5703125" bestFit="1" customWidth="1"/>
    <col min="1046" max="1046" width="18.42578125" bestFit="1" customWidth="1"/>
    <col min="1047" max="1047" width="14.5703125" bestFit="1" customWidth="1"/>
    <col min="1048" max="1048" width="11.5703125" bestFit="1" customWidth="1"/>
    <col min="1282" max="1283" width="29.42578125" customWidth="1"/>
    <col min="1284" max="1286" width="25.28515625" customWidth="1"/>
    <col min="1287" max="1287" width="16.7109375" bestFit="1" customWidth="1"/>
    <col min="1288" max="1288" width="25.28515625" customWidth="1"/>
    <col min="1289" max="1289" width="21.7109375" customWidth="1"/>
    <col min="1290" max="1290" width="25.85546875" customWidth="1"/>
    <col min="1291" max="1291" width="0" hidden="1" customWidth="1"/>
    <col min="1292" max="1292" width="25.85546875" customWidth="1"/>
    <col min="1293" max="1293" width="17.28515625" customWidth="1"/>
    <col min="1294" max="1294" width="14.7109375" customWidth="1"/>
    <col min="1295" max="1295" width="15.28515625" customWidth="1"/>
    <col min="1296" max="1296" width="12.85546875" customWidth="1"/>
    <col min="1297" max="1297" width="13.5703125" customWidth="1"/>
    <col min="1298" max="1298" width="17.5703125" customWidth="1"/>
    <col min="1299" max="1299" width="13.5703125" customWidth="1"/>
    <col min="1300" max="1300" width="13.42578125" customWidth="1"/>
    <col min="1301" max="1301" width="15.5703125" bestFit="1" customWidth="1"/>
    <col min="1302" max="1302" width="18.42578125" bestFit="1" customWidth="1"/>
    <col min="1303" max="1303" width="14.5703125" bestFit="1" customWidth="1"/>
    <col min="1304" max="1304" width="11.5703125" bestFit="1" customWidth="1"/>
    <col min="1538" max="1539" width="29.42578125" customWidth="1"/>
    <col min="1540" max="1542" width="25.28515625" customWidth="1"/>
    <col min="1543" max="1543" width="16.7109375" bestFit="1" customWidth="1"/>
    <col min="1544" max="1544" width="25.28515625" customWidth="1"/>
    <col min="1545" max="1545" width="21.7109375" customWidth="1"/>
    <col min="1546" max="1546" width="25.85546875" customWidth="1"/>
    <col min="1547" max="1547" width="0" hidden="1" customWidth="1"/>
    <col min="1548" max="1548" width="25.85546875" customWidth="1"/>
    <col min="1549" max="1549" width="17.28515625" customWidth="1"/>
    <col min="1550" max="1550" width="14.7109375" customWidth="1"/>
    <col min="1551" max="1551" width="15.28515625" customWidth="1"/>
    <col min="1552" max="1552" width="12.85546875" customWidth="1"/>
    <col min="1553" max="1553" width="13.5703125" customWidth="1"/>
    <col min="1554" max="1554" width="17.5703125" customWidth="1"/>
    <col min="1555" max="1555" width="13.5703125" customWidth="1"/>
    <col min="1556" max="1556" width="13.42578125" customWidth="1"/>
    <col min="1557" max="1557" width="15.5703125" bestFit="1" customWidth="1"/>
    <col min="1558" max="1558" width="18.42578125" bestFit="1" customWidth="1"/>
    <col min="1559" max="1559" width="14.5703125" bestFit="1" customWidth="1"/>
    <col min="1560" max="1560" width="11.5703125" bestFit="1" customWidth="1"/>
    <col min="1794" max="1795" width="29.42578125" customWidth="1"/>
    <col min="1796" max="1798" width="25.28515625" customWidth="1"/>
    <col min="1799" max="1799" width="16.7109375" bestFit="1" customWidth="1"/>
    <col min="1800" max="1800" width="25.28515625" customWidth="1"/>
    <col min="1801" max="1801" width="21.7109375" customWidth="1"/>
    <col min="1802" max="1802" width="25.85546875" customWidth="1"/>
    <col min="1803" max="1803" width="0" hidden="1" customWidth="1"/>
    <col min="1804" max="1804" width="25.85546875" customWidth="1"/>
    <col min="1805" max="1805" width="17.28515625" customWidth="1"/>
    <col min="1806" max="1806" width="14.7109375" customWidth="1"/>
    <col min="1807" max="1807" width="15.28515625" customWidth="1"/>
    <col min="1808" max="1808" width="12.85546875" customWidth="1"/>
    <col min="1809" max="1809" width="13.5703125" customWidth="1"/>
    <col min="1810" max="1810" width="17.5703125" customWidth="1"/>
    <col min="1811" max="1811" width="13.5703125" customWidth="1"/>
    <col min="1812" max="1812" width="13.42578125" customWidth="1"/>
    <col min="1813" max="1813" width="15.5703125" bestFit="1" customWidth="1"/>
    <col min="1814" max="1814" width="18.42578125" bestFit="1" customWidth="1"/>
    <col min="1815" max="1815" width="14.5703125" bestFit="1" customWidth="1"/>
    <col min="1816" max="1816" width="11.5703125" bestFit="1" customWidth="1"/>
    <col min="2050" max="2051" width="29.42578125" customWidth="1"/>
    <col min="2052" max="2054" width="25.28515625" customWidth="1"/>
    <col min="2055" max="2055" width="16.7109375" bestFit="1" customWidth="1"/>
    <col min="2056" max="2056" width="25.28515625" customWidth="1"/>
    <col min="2057" max="2057" width="21.7109375" customWidth="1"/>
    <col min="2058" max="2058" width="25.85546875" customWidth="1"/>
    <col min="2059" max="2059" width="0" hidden="1" customWidth="1"/>
    <col min="2060" max="2060" width="25.85546875" customWidth="1"/>
    <col min="2061" max="2061" width="17.28515625" customWidth="1"/>
    <col min="2062" max="2062" width="14.7109375" customWidth="1"/>
    <col min="2063" max="2063" width="15.28515625" customWidth="1"/>
    <col min="2064" max="2064" width="12.85546875" customWidth="1"/>
    <col min="2065" max="2065" width="13.5703125" customWidth="1"/>
    <col min="2066" max="2066" width="17.5703125" customWidth="1"/>
    <col min="2067" max="2067" width="13.5703125" customWidth="1"/>
    <col min="2068" max="2068" width="13.42578125" customWidth="1"/>
    <col min="2069" max="2069" width="15.5703125" bestFit="1" customWidth="1"/>
    <col min="2070" max="2070" width="18.42578125" bestFit="1" customWidth="1"/>
    <col min="2071" max="2071" width="14.5703125" bestFit="1" customWidth="1"/>
    <col min="2072" max="2072" width="11.5703125" bestFit="1" customWidth="1"/>
    <col min="2306" max="2307" width="29.42578125" customWidth="1"/>
    <col min="2308" max="2310" width="25.28515625" customWidth="1"/>
    <col min="2311" max="2311" width="16.7109375" bestFit="1" customWidth="1"/>
    <col min="2312" max="2312" width="25.28515625" customWidth="1"/>
    <col min="2313" max="2313" width="21.7109375" customWidth="1"/>
    <col min="2314" max="2314" width="25.85546875" customWidth="1"/>
    <col min="2315" max="2315" width="0" hidden="1" customWidth="1"/>
    <col min="2316" max="2316" width="25.85546875" customWidth="1"/>
    <col min="2317" max="2317" width="17.28515625" customWidth="1"/>
    <col min="2318" max="2318" width="14.7109375" customWidth="1"/>
    <col min="2319" max="2319" width="15.28515625" customWidth="1"/>
    <col min="2320" max="2320" width="12.85546875" customWidth="1"/>
    <col min="2321" max="2321" width="13.5703125" customWidth="1"/>
    <col min="2322" max="2322" width="17.5703125" customWidth="1"/>
    <col min="2323" max="2323" width="13.5703125" customWidth="1"/>
    <col min="2324" max="2324" width="13.42578125" customWidth="1"/>
    <col min="2325" max="2325" width="15.5703125" bestFit="1" customWidth="1"/>
    <col min="2326" max="2326" width="18.42578125" bestFit="1" customWidth="1"/>
    <col min="2327" max="2327" width="14.5703125" bestFit="1" customWidth="1"/>
    <col min="2328" max="2328" width="11.5703125" bestFit="1" customWidth="1"/>
    <col min="2562" max="2563" width="29.42578125" customWidth="1"/>
    <col min="2564" max="2566" width="25.28515625" customWidth="1"/>
    <col min="2567" max="2567" width="16.7109375" bestFit="1" customWidth="1"/>
    <col min="2568" max="2568" width="25.28515625" customWidth="1"/>
    <col min="2569" max="2569" width="21.7109375" customWidth="1"/>
    <col min="2570" max="2570" width="25.85546875" customWidth="1"/>
    <col min="2571" max="2571" width="0" hidden="1" customWidth="1"/>
    <col min="2572" max="2572" width="25.85546875" customWidth="1"/>
    <col min="2573" max="2573" width="17.28515625" customWidth="1"/>
    <col min="2574" max="2574" width="14.7109375" customWidth="1"/>
    <col min="2575" max="2575" width="15.28515625" customWidth="1"/>
    <col min="2576" max="2576" width="12.85546875" customWidth="1"/>
    <col min="2577" max="2577" width="13.5703125" customWidth="1"/>
    <col min="2578" max="2578" width="17.5703125" customWidth="1"/>
    <col min="2579" max="2579" width="13.5703125" customWidth="1"/>
    <col min="2580" max="2580" width="13.42578125" customWidth="1"/>
    <col min="2581" max="2581" width="15.5703125" bestFit="1" customWidth="1"/>
    <col min="2582" max="2582" width="18.42578125" bestFit="1" customWidth="1"/>
    <col min="2583" max="2583" width="14.5703125" bestFit="1" customWidth="1"/>
    <col min="2584" max="2584" width="11.5703125" bestFit="1" customWidth="1"/>
    <col min="2818" max="2819" width="29.42578125" customWidth="1"/>
    <col min="2820" max="2822" width="25.28515625" customWidth="1"/>
    <col min="2823" max="2823" width="16.7109375" bestFit="1" customWidth="1"/>
    <col min="2824" max="2824" width="25.28515625" customWidth="1"/>
    <col min="2825" max="2825" width="21.7109375" customWidth="1"/>
    <col min="2826" max="2826" width="25.85546875" customWidth="1"/>
    <col min="2827" max="2827" width="0" hidden="1" customWidth="1"/>
    <col min="2828" max="2828" width="25.85546875" customWidth="1"/>
    <col min="2829" max="2829" width="17.28515625" customWidth="1"/>
    <col min="2830" max="2830" width="14.7109375" customWidth="1"/>
    <col min="2831" max="2831" width="15.28515625" customWidth="1"/>
    <col min="2832" max="2832" width="12.85546875" customWidth="1"/>
    <col min="2833" max="2833" width="13.5703125" customWidth="1"/>
    <col min="2834" max="2834" width="17.5703125" customWidth="1"/>
    <col min="2835" max="2835" width="13.5703125" customWidth="1"/>
    <col min="2836" max="2836" width="13.42578125" customWidth="1"/>
    <col min="2837" max="2837" width="15.5703125" bestFit="1" customWidth="1"/>
    <col min="2838" max="2838" width="18.42578125" bestFit="1" customWidth="1"/>
    <col min="2839" max="2839" width="14.5703125" bestFit="1" customWidth="1"/>
    <col min="2840" max="2840" width="11.5703125" bestFit="1" customWidth="1"/>
    <col min="3074" max="3075" width="29.42578125" customWidth="1"/>
    <col min="3076" max="3078" width="25.28515625" customWidth="1"/>
    <col min="3079" max="3079" width="16.7109375" bestFit="1" customWidth="1"/>
    <col min="3080" max="3080" width="25.28515625" customWidth="1"/>
    <col min="3081" max="3081" width="21.7109375" customWidth="1"/>
    <col min="3082" max="3082" width="25.85546875" customWidth="1"/>
    <col min="3083" max="3083" width="0" hidden="1" customWidth="1"/>
    <col min="3084" max="3084" width="25.85546875" customWidth="1"/>
    <col min="3085" max="3085" width="17.28515625" customWidth="1"/>
    <col min="3086" max="3086" width="14.7109375" customWidth="1"/>
    <col min="3087" max="3087" width="15.28515625" customWidth="1"/>
    <col min="3088" max="3088" width="12.85546875" customWidth="1"/>
    <col min="3089" max="3089" width="13.5703125" customWidth="1"/>
    <col min="3090" max="3090" width="17.5703125" customWidth="1"/>
    <col min="3091" max="3091" width="13.5703125" customWidth="1"/>
    <col min="3092" max="3092" width="13.42578125" customWidth="1"/>
    <col min="3093" max="3093" width="15.5703125" bestFit="1" customWidth="1"/>
    <col min="3094" max="3094" width="18.42578125" bestFit="1" customWidth="1"/>
    <col min="3095" max="3095" width="14.5703125" bestFit="1" customWidth="1"/>
    <col min="3096" max="3096" width="11.5703125" bestFit="1" customWidth="1"/>
    <col min="3330" max="3331" width="29.42578125" customWidth="1"/>
    <col min="3332" max="3334" width="25.28515625" customWidth="1"/>
    <col min="3335" max="3335" width="16.7109375" bestFit="1" customWidth="1"/>
    <col min="3336" max="3336" width="25.28515625" customWidth="1"/>
    <col min="3337" max="3337" width="21.7109375" customWidth="1"/>
    <col min="3338" max="3338" width="25.85546875" customWidth="1"/>
    <col min="3339" max="3339" width="0" hidden="1" customWidth="1"/>
    <col min="3340" max="3340" width="25.85546875" customWidth="1"/>
    <col min="3341" max="3341" width="17.28515625" customWidth="1"/>
    <col min="3342" max="3342" width="14.7109375" customWidth="1"/>
    <col min="3343" max="3343" width="15.28515625" customWidth="1"/>
    <col min="3344" max="3344" width="12.85546875" customWidth="1"/>
    <col min="3345" max="3345" width="13.5703125" customWidth="1"/>
    <col min="3346" max="3346" width="17.5703125" customWidth="1"/>
    <col min="3347" max="3347" width="13.5703125" customWidth="1"/>
    <col min="3348" max="3348" width="13.42578125" customWidth="1"/>
    <col min="3349" max="3349" width="15.5703125" bestFit="1" customWidth="1"/>
    <col min="3350" max="3350" width="18.42578125" bestFit="1" customWidth="1"/>
    <col min="3351" max="3351" width="14.5703125" bestFit="1" customWidth="1"/>
    <col min="3352" max="3352" width="11.5703125" bestFit="1" customWidth="1"/>
    <col min="3586" max="3587" width="29.42578125" customWidth="1"/>
    <col min="3588" max="3590" width="25.28515625" customWidth="1"/>
    <col min="3591" max="3591" width="16.7109375" bestFit="1" customWidth="1"/>
    <col min="3592" max="3592" width="25.28515625" customWidth="1"/>
    <col min="3593" max="3593" width="21.7109375" customWidth="1"/>
    <col min="3594" max="3594" width="25.85546875" customWidth="1"/>
    <col min="3595" max="3595" width="0" hidden="1" customWidth="1"/>
    <col min="3596" max="3596" width="25.85546875" customWidth="1"/>
    <col min="3597" max="3597" width="17.28515625" customWidth="1"/>
    <col min="3598" max="3598" width="14.7109375" customWidth="1"/>
    <col min="3599" max="3599" width="15.28515625" customWidth="1"/>
    <col min="3600" max="3600" width="12.85546875" customWidth="1"/>
    <col min="3601" max="3601" width="13.5703125" customWidth="1"/>
    <col min="3602" max="3602" width="17.5703125" customWidth="1"/>
    <col min="3603" max="3603" width="13.5703125" customWidth="1"/>
    <col min="3604" max="3604" width="13.42578125" customWidth="1"/>
    <col min="3605" max="3605" width="15.5703125" bestFit="1" customWidth="1"/>
    <col min="3606" max="3606" width="18.42578125" bestFit="1" customWidth="1"/>
    <col min="3607" max="3607" width="14.5703125" bestFit="1" customWidth="1"/>
    <col min="3608" max="3608" width="11.5703125" bestFit="1" customWidth="1"/>
    <col min="3842" max="3843" width="29.42578125" customWidth="1"/>
    <col min="3844" max="3846" width="25.28515625" customWidth="1"/>
    <col min="3847" max="3847" width="16.7109375" bestFit="1" customWidth="1"/>
    <col min="3848" max="3848" width="25.28515625" customWidth="1"/>
    <col min="3849" max="3849" width="21.7109375" customWidth="1"/>
    <col min="3850" max="3850" width="25.85546875" customWidth="1"/>
    <col min="3851" max="3851" width="0" hidden="1" customWidth="1"/>
    <col min="3852" max="3852" width="25.85546875" customWidth="1"/>
    <col min="3853" max="3853" width="17.28515625" customWidth="1"/>
    <col min="3854" max="3854" width="14.7109375" customWidth="1"/>
    <col min="3855" max="3855" width="15.28515625" customWidth="1"/>
    <col min="3856" max="3856" width="12.85546875" customWidth="1"/>
    <col min="3857" max="3857" width="13.5703125" customWidth="1"/>
    <col min="3858" max="3858" width="17.5703125" customWidth="1"/>
    <col min="3859" max="3859" width="13.5703125" customWidth="1"/>
    <col min="3860" max="3860" width="13.42578125" customWidth="1"/>
    <col min="3861" max="3861" width="15.5703125" bestFit="1" customWidth="1"/>
    <col min="3862" max="3862" width="18.42578125" bestFit="1" customWidth="1"/>
    <col min="3863" max="3863" width="14.5703125" bestFit="1" customWidth="1"/>
    <col min="3864" max="3864" width="11.5703125" bestFit="1" customWidth="1"/>
    <col min="4098" max="4099" width="29.42578125" customWidth="1"/>
    <col min="4100" max="4102" width="25.28515625" customWidth="1"/>
    <col min="4103" max="4103" width="16.7109375" bestFit="1" customWidth="1"/>
    <col min="4104" max="4104" width="25.28515625" customWidth="1"/>
    <col min="4105" max="4105" width="21.7109375" customWidth="1"/>
    <col min="4106" max="4106" width="25.85546875" customWidth="1"/>
    <col min="4107" max="4107" width="0" hidden="1" customWidth="1"/>
    <col min="4108" max="4108" width="25.85546875" customWidth="1"/>
    <col min="4109" max="4109" width="17.28515625" customWidth="1"/>
    <col min="4110" max="4110" width="14.7109375" customWidth="1"/>
    <col min="4111" max="4111" width="15.28515625" customWidth="1"/>
    <col min="4112" max="4112" width="12.85546875" customWidth="1"/>
    <col min="4113" max="4113" width="13.5703125" customWidth="1"/>
    <col min="4114" max="4114" width="17.5703125" customWidth="1"/>
    <col min="4115" max="4115" width="13.5703125" customWidth="1"/>
    <col min="4116" max="4116" width="13.42578125" customWidth="1"/>
    <col min="4117" max="4117" width="15.5703125" bestFit="1" customWidth="1"/>
    <col min="4118" max="4118" width="18.42578125" bestFit="1" customWidth="1"/>
    <col min="4119" max="4119" width="14.5703125" bestFit="1" customWidth="1"/>
    <col min="4120" max="4120" width="11.5703125" bestFit="1" customWidth="1"/>
    <col min="4354" max="4355" width="29.42578125" customWidth="1"/>
    <col min="4356" max="4358" width="25.28515625" customWidth="1"/>
    <col min="4359" max="4359" width="16.7109375" bestFit="1" customWidth="1"/>
    <col min="4360" max="4360" width="25.28515625" customWidth="1"/>
    <col min="4361" max="4361" width="21.7109375" customWidth="1"/>
    <col min="4362" max="4362" width="25.85546875" customWidth="1"/>
    <col min="4363" max="4363" width="0" hidden="1" customWidth="1"/>
    <col min="4364" max="4364" width="25.85546875" customWidth="1"/>
    <col min="4365" max="4365" width="17.28515625" customWidth="1"/>
    <col min="4366" max="4366" width="14.7109375" customWidth="1"/>
    <col min="4367" max="4367" width="15.28515625" customWidth="1"/>
    <col min="4368" max="4368" width="12.85546875" customWidth="1"/>
    <col min="4369" max="4369" width="13.5703125" customWidth="1"/>
    <col min="4370" max="4370" width="17.5703125" customWidth="1"/>
    <col min="4371" max="4371" width="13.5703125" customWidth="1"/>
    <col min="4372" max="4372" width="13.42578125" customWidth="1"/>
    <col min="4373" max="4373" width="15.5703125" bestFit="1" customWidth="1"/>
    <col min="4374" max="4374" width="18.42578125" bestFit="1" customWidth="1"/>
    <col min="4375" max="4375" width="14.5703125" bestFit="1" customWidth="1"/>
    <col min="4376" max="4376" width="11.5703125" bestFit="1" customWidth="1"/>
    <col min="4610" max="4611" width="29.42578125" customWidth="1"/>
    <col min="4612" max="4614" width="25.28515625" customWidth="1"/>
    <col min="4615" max="4615" width="16.7109375" bestFit="1" customWidth="1"/>
    <col min="4616" max="4616" width="25.28515625" customWidth="1"/>
    <col min="4617" max="4617" width="21.7109375" customWidth="1"/>
    <col min="4618" max="4618" width="25.85546875" customWidth="1"/>
    <col min="4619" max="4619" width="0" hidden="1" customWidth="1"/>
    <col min="4620" max="4620" width="25.85546875" customWidth="1"/>
    <col min="4621" max="4621" width="17.28515625" customWidth="1"/>
    <col min="4622" max="4622" width="14.7109375" customWidth="1"/>
    <col min="4623" max="4623" width="15.28515625" customWidth="1"/>
    <col min="4624" max="4624" width="12.85546875" customWidth="1"/>
    <col min="4625" max="4625" width="13.5703125" customWidth="1"/>
    <col min="4626" max="4626" width="17.5703125" customWidth="1"/>
    <col min="4627" max="4627" width="13.5703125" customWidth="1"/>
    <col min="4628" max="4628" width="13.42578125" customWidth="1"/>
    <col min="4629" max="4629" width="15.5703125" bestFit="1" customWidth="1"/>
    <col min="4630" max="4630" width="18.42578125" bestFit="1" customWidth="1"/>
    <col min="4631" max="4631" width="14.5703125" bestFit="1" customWidth="1"/>
    <col min="4632" max="4632" width="11.5703125" bestFit="1" customWidth="1"/>
    <col min="4866" max="4867" width="29.42578125" customWidth="1"/>
    <col min="4868" max="4870" width="25.28515625" customWidth="1"/>
    <col min="4871" max="4871" width="16.7109375" bestFit="1" customWidth="1"/>
    <col min="4872" max="4872" width="25.28515625" customWidth="1"/>
    <col min="4873" max="4873" width="21.7109375" customWidth="1"/>
    <col min="4874" max="4874" width="25.85546875" customWidth="1"/>
    <col min="4875" max="4875" width="0" hidden="1" customWidth="1"/>
    <col min="4876" max="4876" width="25.85546875" customWidth="1"/>
    <col min="4877" max="4877" width="17.28515625" customWidth="1"/>
    <col min="4878" max="4878" width="14.7109375" customWidth="1"/>
    <col min="4879" max="4879" width="15.28515625" customWidth="1"/>
    <col min="4880" max="4880" width="12.85546875" customWidth="1"/>
    <col min="4881" max="4881" width="13.5703125" customWidth="1"/>
    <col min="4882" max="4882" width="17.5703125" customWidth="1"/>
    <col min="4883" max="4883" width="13.5703125" customWidth="1"/>
    <col min="4884" max="4884" width="13.42578125" customWidth="1"/>
    <col min="4885" max="4885" width="15.5703125" bestFit="1" customWidth="1"/>
    <col min="4886" max="4886" width="18.42578125" bestFit="1" customWidth="1"/>
    <col min="4887" max="4887" width="14.5703125" bestFit="1" customWidth="1"/>
    <col min="4888" max="4888" width="11.5703125" bestFit="1" customWidth="1"/>
    <col min="5122" max="5123" width="29.42578125" customWidth="1"/>
    <col min="5124" max="5126" width="25.28515625" customWidth="1"/>
    <col min="5127" max="5127" width="16.7109375" bestFit="1" customWidth="1"/>
    <col min="5128" max="5128" width="25.28515625" customWidth="1"/>
    <col min="5129" max="5129" width="21.7109375" customWidth="1"/>
    <col min="5130" max="5130" width="25.85546875" customWidth="1"/>
    <col min="5131" max="5131" width="0" hidden="1" customWidth="1"/>
    <col min="5132" max="5132" width="25.85546875" customWidth="1"/>
    <col min="5133" max="5133" width="17.28515625" customWidth="1"/>
    <col min="5134" max="5134" width="14.7109375" customWidth="1"/>
    <col min="5135" max="5135" width="15.28515625" customWidth="1"/>
    <col min="5136" max="5136" width="12.85546875" customWidth="1"/>
    <col min="5137" max="5137" width="13.5703125" customWidth="1"/>
    <col min="5138" max="5138" width="17.5703125" customWidth="1"/>
    <col min="5139" max="5139" width="13.5703125" customWidth="1"/>
    <col min="5140" max="5140" width="13.42578125" customWidth="1"/>
    <col min="5141" max="5141" width="15.5703125" bestFit="1" customWidth="1"/>
    <col min="5142" max="5142" width="18.42578125" bestFit="1" customWidth="1"/>
    <col min="5143" max="5143" width="14.5703125" bestFit="1" customWidth="1"/>
    <col min="5144" max="5144" width="11.5703125" bestFit="1" customWidth="1"/>
    <col min="5378" max="5379" width="29.42578125" customWidth="1"/>
    <col min="5380" max="5382" width="25.28515625" customWidth="1"/>
    <col min="5383" max="5383" width="16.7109375" bestFit="1" customWidth="1"/>
    <col min="5384" max="5384" width="25.28515625" customWidth="1"/>
    <col min="5385" max="5385" width="21.7109375" customWidth="1"/>
    <col min="5386" max="5386" width="25.85546875" customWidth="1"/>
    <col min="5387" max="5387" width="0" hidden="1" customWidth="1"/>
    <col min="5388" max="5388" width="25.85546875" customWidth="1"/>
    <col min="5389" max="5389" width="17.28515625" customWidth="1"/>
    <col min="5390" max="5390" width="14.7109375" customWidth="1"/>
    <col min="5391" max="5391" width="15.28515625" customWidth="1"/>
    <col min="5392" max="5392" width="12.85546875" customWidth="1"/>
    <col min="5393" max="5393" width="13.5703125" customWidth="1"/>
    <col min="5394" max="5394" width="17.5703125" customWidth="1"/>
    <col min="5395" max="5395" width="13.5703125" customWidth="1"/>
    <col min="5396" max="5396" width="13.42578125" customWidth="1"/>
    <col min="5397" max="5397" width="15.5703125" bestFit="1" customWidth="1"/>
    <col min="5398" max="5398" width="18.42578125" bestFit="1" customWidth="1"/>
    <col min="5399" max="5399" width="14.5703125" bestFit="1" customWidth="1"/>
    <col min="5400" max="5400" width="11.5703125" bestFit="1" customWidth="1"/>
    <col min="5634" max="5635" width="29.42578125" customWidth="1"/>
    <col min="5636" max="5638" width="25.28515625" customWidth="1"/>
    <col min="5639" max="5639" width="16.7109375" bestFit="1" customWidth="1"/>
    <col min="5640" max="5640" width="25.28515625" customWidth="1"/>
    <col min="5641" max="5641" width="21.7109375" customWidth="1"/>
    <col min="5642" max="5642" width="25.85546875" customWidth="1"/>
    <col min="5643" max="5643" width="0" hidden="1" customWidth="1"/>
    <col min="5644" max="5644" width="25.85546875" customWidth="1"/>
    <col min="5645" max="5645" width="17.28515625" customWidth="1"/>
    <col min="5646" max="5646" width="14.7109375" customWidth="1"/>
    <col min="5647" max="5647" width="15.28515625" customWidth="1"/>
    <col min="5648" max="5648" width="12.85546875" customWidth="1"/>
    <col min="5649" max="5649" width="13.5703125" customWidth="1"/>
    <col min="5650" max="5650" width="17.5703125" customWidth="1"/>
    <col min="5651" max="5651" width="13.5703125" customWidth="1"/>
    <col min="5652" max="5652" width="13.42578125" customWidth="1"/>
    <col min="5653" max="5653" width="15.5703125" bestFit="1" customWidth="1"/>
    <col min="5654" max="5654" width="18.42578125" bestFit="1" customWidth="1"/>
    <col min="5655" max="5655" width="14.5703125" bestFit="1" customWidth="1"/>
    <col min="5656" max="5656" width="11.5703125" bestFit="1" customWidth="1"/>
    <col min="5890" max="5891" width="29.42578125" customWidth="1"/>
    <col min="5892" max="5894" width="25.28515625" customWidth="1"/>
    <col min="5895" max="5895" width="16.7109375" bestFit="1" customWidth="1"/>
    <col min="5896" max="5896" width="25.28515625" customWidth="1"/>
    <col min="5897" max="5897" width="21.7109375" customWidth="1"/>
    <col min="5898" max="5898" width="25.85546875" customWidth="1"/>
    <col min="5899" max="5899" width="0" hidden="1" customWidth="1"/>
    <col min="5900" max="5900" width="25.85546875" customWidth="1"/>
    <col min="5901" max="5901" width="17.28515625" customWidth="1"/>
    <col min="5902" max="5902" width="14.7109375" customWidth="1"/>
    <col min="5903" max="5903" width="15.28515625" customWidth="1"/>
    <col min="5904" max="5904" width="12.85546875" customWidth="1"/>
    <col min="5905" max="5905" width="13.5703125" customWidth="1"/>
    <col min="5906" max="5906" width="17.5703125" customWidth="1"/>
    <col min="5907" max="5907" width="13.5703125" customWidth="1"/>
    <col min="5908" max="5908" width="13.42578125" customWidth="1"/>
    <col min="5909" max="5909" width="15.5703125" bestFit="1" customWidth="1"/>
    <col min="5910" max="5910" width="18.42578125" bestFit="1" customWidth="1"/>
    <col min="5911" max="5911" width="14.5703125" bestFit="1" customWidth="1"/>
    <col min="5912" max="5912" width="11.5703125" bestFit="1" customWidth="1"/>
    <col min="6146" max="6147" width="29.42578125" customWidth="1"/>
    <col min="6148" max="6150" width="25.28515625" customWidth="1"/>
    <col min="6151" max="6151" width="16.7109375" bestFit="1" customWidth="1"/>
    <col min="6152" max="6152" width="25.28515625" customWidth="1"/>
    <col min="6153" max="6153" width="21.7109375" customWidth="1"/>
    <col min="6154" max="6154" width="25.85546875" customWidth="1"/>
    <col min="6155" max="6155" width="0" hidden="1" customWidth="1"/>
    <col min="6156" max="6156" width="25.85546875" customWidth="1"/>
    <col min="6157" max="6157" width="17.28515625" customWidth="1"/>
    <col min="6158" max="6158" width="14.7109375" customWidth="1"/>
    <col min="6159" max="6159" width="15.28515625" customWidth="1"/>
    <col min="6160" max="6160" width="12.85546875" customWidth="1"/>
    <col min="6161" max="6161" width="13.5703125" customWidth="1"/>
    <col min="6162" max="6162" width="17.5703125" customWidth="1"/>
    <col min="6163" max="6163" width="13.5703125" customWidth="1"/>
    <col min="6164" max="6164" width="13.42578125" customWidth="1"/>
    <col min="6165" max="6165" width="15.5703125" bestFit="1" customWidth="1"/>
    <col min="6166" max="6166" width="18.42578125" bestFit="1" customWidth="1"/>
    <col min="6167" max="6167" width="14.5703125" bestFit="1" customWidth="1"/>
    <col min="6168" max="6168" width="11.5703125" bestFit="1" customWidth="1"/>
    <col min="6402" max="6403" width="29.42578125" customWidth="1"/>
    <col min="6404" max="6406" width="25.28515625" customWidth="1"/>
    <col min="6407" max="6407" width="16.7109375" bestFit="1" customWidth="1"/>
    <col min="6408" max="6408" width="25.28515625" customWidth="1"/>
    <col min="6409" max="6409" width="21.7109375" customWidth="1"/>
    <col min="6410" max="6410" width="25.85546875" customWidth="1"/>
    <col min="6411" max="6411" width="0" hidden="1" customWidth="1"/>
    <col min="6412" max="6412" width="25.85546875" customWidth="1"/>
    <col min="6413" max="6413" width="17.28515625" customWidth="1"/>
    <col min="6414" max="6414" width="14.7109375" customWidth="1"/>
    <col min="6415" max="6415" width="15.28515625" customWidth="1"/>
    <col min="6416" max="6416" width="12.85546875" customWidth="1"/>
    <col min="6417" max="6417" width="13.5703125" customWidth="1"/>
    <col min="6418" max="6418" width="17.5703125" customWidth="1"/>
    <col min="6419" max="6419" width="13.5703125" customWidth="1"/>
    <col min="6420" max="6420" width="13.42578125" customWidth="1"/>
    <col min="6421" max="6421" width="15.5703125" bestFit="1" customWidth="1"/>
    <col min="6422" max="6422" width="18.42578125" bestFit="1" customWidth="1"/>
    <col min="6423" max="6423" width="14.5703125" bestFit="1" customWidth="1"/>
    <col min="6424" max="6424" width="11.5703125" bestFit="1" customWidth="1"/>
    <col min="6658" max="6659" width="29.42578125" customWidth="1"/>
    <col min="6660" max="6662" width="25.28515625" customWidth="1"/>
    <col min="6663" max="6663" width="16.7109375" bestFit="1" customWidth="1"/>
    <col min="6664" max="6664" width="25.28515625" customWidth="1"/>
    <col min="6665" max="6665" width="21.7109375" customWidth="1"/>
    <col min="6666" max="6666" width="25.85546875" customWidth="1"/>
    <col min="6667" max="6667" width="0" hidden="1" customWidth="1"/>
    <col min="6668" max="6668" width="25.85546875" customWidth="1"/>
    <col min="6669" max="6669" width="17.28515625" customWidth="1"/>
    <col min="6670" max="6670" width="14.7109375" customWidth="1"/>
    <col min="6671" max="6671" width="15.28515625" customWidth="1"/>
    <col min="6672" max="6672" width="12.85546875" customWidth="1"/>
    <col min="6673" max="6673" width="13.5703125" customWidth="1"/>
    <col min="6674" max="6674" width="17.5703125" customWidth="1"/>
    <col min="6675" max="6675" width="13.5703125" customWidth="1"/>
    <col min="6676" max="6676" width="13.42578125" customWidth="1"/>
    <col min="6677" max="6677" width="15.5703125" bestFit="1" customWidth="1"/>
    <col min="6678" max="6678" width="18.42578125" bestFit="1" customWidth="1"/>
    <col min="6679" max="6679" width="14.5703125" bestFit="1" customWidth="1"/>
    <col min="6680" max="6680" width="11.5703125" bestFit="1" customWidth="1"/>
    <col min="6914" max="6915" width="29.42578125" customWidth="1"/>
    <col min="6916" max="6918" width="25.28515625" customWidth="1"/>
    <col min="6919" max="6919" width="16.7109375" bestFit="1" customWidth="1"/>
    <col min="6920" max="6920" width="25.28515625" customWidth="1"/>
    <col min="6921" max="6921" width="21.7109375" customWidth="1"/>
    <col min="6922" max="6922" width="25.85546875" customWidth="1"/>
    <col min="6923" max="6923" width="0" hidden="1" customWidth="1"/>
    <col min="6924" max="6924" width="25.85546875" customWidth="1"/>
    <col min="6925" max="6925" width="17.28515625" customWidth="1"/>
    <col min="6926" max="6926" width="14.7109375" customWidth="1"/>
    <col min="6927" max="6927" width="15.28515625" customWidth="1"/>
    <col min="6928" max="6928" width="12.85546875" customWidth="1"/>
    <col min="6929" max="6929" width="13.5703125" customWidth="1"/>
    <col min="6930" max="6930" width="17.5703125" customWidth="1"/>
    <col min="6931" max="6931" width="13.5703125" customWidth="1"/>
    <col min="6932" max="6932" width="13.42578125" customWidth="1"/>
    <col min="6933" max="6933" width="15.5703125" bestFit="1" customWidth="1"/>
    <col min="6934" max="6934" width="18.42578125" bestFit="1" customWidth="1"/>
    <col min="6935" max="6935" width="14.5703125" bestFit="1" customWidth="1"/>
    <col min="6936" max="6936" width="11.5703125" bestFit="1" customWidth="1"/>
    <col min="7170" max="7171" width="29.42578125" customWidth="1"/>
    <col min="7172" max="7174" width="25.28515625" customWidth="1"/>
    <col min="7175" max="7175" width="16.7109375" bestFit="1" customWidth="1"/>
    <col min="7176" max="7176" width="25.28515625" customWidth="1"/>
    <col min="7177" max="7177" width="21.7109375" customWidth="1"/>
    <col min="7178" max="7178" width="25.85546875" customWidth="1"/>
    <col min="7179" max="7179" width="0" hidden="1" customWidth="1"/>
    <col min="7180" max="7180" width="25.85546875" customWidth="1"/>
    <col min="7181" max="7181" width="17.28515625" customWidth="1"/>
    <col min="7182" max="7182" width="14.7109375" customWidth="1"/>
    <col min="7183" max="7183" width="15.28515625" customWidth="1"/>
    <col min="7184" max="7184" width="12.85546875" customWidth="1"/>
    <col min="7185" max="7185" width="13.5703125" customWidth="1"/>
    <col min="7186" max="7186" width="17.5703125" customWidth="1"/>
    <col min="7187" max="7187" width="13.5703125" customWidth="1"/>
    <col min="7188" max="7188" width="13.42578125" customWidth="1"/>
    <col min="7189" max="7189" width="15.5703125" bestFit="1" customWidth="1"/>
    <col min="7190" max="7190" width="18.42578125" bestFit="1" customWidth="1"/>
    <col min="7191" max="7191" width="14.5703125" bestFit="1" customWidth="1"/>
    <col min="7192" max="7192" width="11.5703125" bestFit="1" customWidth="1"/>
    <col min="7426" max="7427" width="29.42578125" customWidth="1"/>
    <col min="7428" max="7430" width="25.28515625" customWidth="1"/>
    <col min="7431" max="7431" width="16.7109375" bestFit="1" customWidth="1"/>
    <col min="7432" max="7432" width="25.28515625" customWidth="1"/>
    <col min="7433" max="7433" width="21.7109375" customWidth="1"/>
    <col min="7434" max="7434" width="25.85546875" customWidth="1"/>
    <col min="7435" max="7435" width="0" hidden="1" customWidth="1"/>
    <col min="7436" max="7436" width="25.85546875" customWidth="1"/>
    <col min="7437" max="7437" width="17.28515625" customWidth="1"/>
    <col min="7438" max="7438" width="14.7109375" customWidth="1"/>
    <col min="7439" max="7439" width="15.28515625" customWidth="1"/>
    <col min="7440" max="7440" width="12.85546875" customWidth="1"/>
    <col min="7441" max="7441" width="13.5703125" customWidth="1"/>
    <col min="7442" max="7442" width="17.5703125" customWidth="1"/>
    <col min="7443" max="7443" width="13.5703125" customWidth="1"/>
    <col min="7444" max="7444" width="13.42578125" customWidth="1"/>
    <col min="7445" max="7445" width="15.5703125" bestFit="1" customWidth="1"/>
    <col min="7446" max="7446" width="18.42578125" bestFit="1" customWidth="1"/>
    <col min="7447" max="7447" width="14.5703125" bestFit="1" customWidth="1"/>
    <col min="7448" max="7448" width="11.5703125" bestFit="1" customWidth="1"/>
    <col min="7682" max="7683" width="29.42578125" customWidth="1"/>
    <col min="7684" max="7686" width="25.28515625" customWidth="1"/>
    <col min="7687" max="7687" width="16.7109375" bestFit="1" customWidth="1"/>
    <col min="7688" max="7688" width="25.28515625" customWidth="1"/>
    <col min="7689" max="7689" width="21.7109375" customWidth="1"/>
    <col min="7690" max="7690" width="25.85546875" customWidth="1"/>
    <col min="7691" max="7691" width="0" hidden="1" customWidth="1"/>
    <col min="7692" max="7692" width="25.85546875" customWidth="1"/>
    <col min="7693" max="7693" width="17.28515625" customWidth="1"/>
    <col min="7694" max="7694" width="14.7109375" customWidth="1"/>
    <col min="7695" max="7695" width="15.28515625" customWidth="1"/>
    <col min="7696" max="7696" width="12.85546875" customWidth="1"/>
    <col min="7697" max="7697" width="13.5703125" customWidth="1"/>
    <col min="7698" max="7698" width="17.5703125" customWidth="1"/>
    <col min="7699" max="7699" width="13.5703125" customWidth="1"/>
    <col min="7700" max="7700" width="13.42578125" customWidth="1"/>
    <col min="7701" max="7701" width="15.5703125" bestFit="1" customWidth="1"/>
    <col min="7702" max="7702" width="18.42578125" bestFit="1" customWidth="1"/>
    <col min="7703" max="7703" width="14.5703125" bestFit="1" customWidth="1"/>
    <col min="7704" max="7704" width="11.5703125" bestFit="1" customWidth="1"/>
    <col min="7938" max="7939" width="29.42578125" customWidth="1"/>
    <col min="7940" max="7942" width="25.28515625" customWidth="1"/>
    <col min="7943" max="7943" width="16.7109375" bestFit="1" customWidth="1"/>
    <col min="7944" max="7944" width="25.28515625" customWidth="1"/>
    <col min="7945" max="7945" width="21.7109375" customWidth="1"/>
    <col min="7946" max="7946" width="25.85546875" customWidth="1"/>
    <col min="7947" max="7947" width="0" hidden="1" customWidth="1"/>
    <col min="7948" max="7948" width="25.85546875" customWidth="1"/>
    <col min="7949" max="7949" width="17.28515625" customWidth="1"/>
    <col min="7950" max="7950" width="14.7109375" customWidth="1"/>
    <col min="7951" max="7951" width="15.28515625" customWidth="1"/>
    <col min="7952" max="7952" width="12.85546875" customWidth="1"/>
    <col min="7953" max="7953" width="13.5703125" customWidth="1"/>
    <col min="7954" max="7954" width="17.5703125" customWidth="1"/>
    <col min="7955" max="7955" width="13.5703125" customWidth="1"/>
    <col min="7956" max="7956" width="13.42578125" customWidth="1"/>
    <col min="7957" max="7957" width="15.5703125" bestFit="1" customWidth="1"/>
    <col min="7958" max="7958" width="18.42578125" bestFit="1" customWidth="1"/>
    <col min="7959" max="7959" width="14.5703125" bestFit="1" customWidth="1"/>
    <col min="7960" max="7960" width="11.5703125" bestFit="1" customWidth="1"/>
    <col min="8194" max="8195" width="29.42578125" customWidth="1"/>
    <col min="8196" max="8198" width="25.28515625" customWidth="1"/>
    <col min="8199" max="8199" width="16.7109375" bestFit="1" customWidth="1"/>
    <col min="8200" max="8200" width="25.28515625" customWidth="1"/>
    <col min="8201" max="8201" width="21.7109375" customWidth="1"/>
    <col min="8202" max="8202" width="25.85546875" customWidth="1"/>
    <col min="8203" max="8203" width="0" hidden="1" customWidth="1"/>
    <col min="8204" max="8204" width="25.85546875" customWidth="1"/>
    <col min="8205" max="8205" width="17.28515625" customWidth="1"/>
    <col min="8206" max="8206" width="14.7109375" customWidth="1"/>
    <col min="8207" max="8207" width="15.28515625" customWidth="1"/>
    <col min="8208" max="8208" width="12.85546875" customWidth="1"/>
    <col min="8209" max="8209" width="13.5703125" customWidth="1"/>
    <col min="8210" max="8210" width="17.5703125" customWidth="1"/>
    <col min="8211" max="8211" width="13.5703125" customWidth="1"/>
    <col min="8212" max="8212" width="13.42578125" customWidth="1"/>
    <col min="8213" max="8213" width="15.5703125" bestFit="1" customWidth="1"/>
    <col min="8214" max="8214" width="18.42578125" bestFit="1" customWidth="1"/>
    <col min="8215" max="8215" width="14.5703125" bestFit="1" customWidth="1"/>
    <col min="8216" max="8216" width="11.5703125" bestFit="1" customWidth="1"/>
    <col min="8450" max="8451" width="29.42578125" customWidth="1"/>
    <col min="8452" max="8454" width="25.28515625" customWidth="1"/>
    <col min="8455" max="8455" width="16.7109375" bestFit="1" customWidth="1"/>
    <col min="8456" max="8456" width="25.28515625" customWidth="1"/>
    <col min="8457" max="8457" width="21.7109375" customWidth="1"/>
    <col min="8458" max="8458" width="25.85546875" customWidth="1"/>
    <col min="8459" max="8459" width="0" hidden="1" customWidth="1"/>
    <col min="8460" max="8460" width="25.85546875" customWidth="1"/>
    <col min="8461" max="8461" width="17.28515625" customWidth="1"/>
    <col min="8462" max="8462" width="14.7109375" customWidth="1"/>
    <col min="8463" max="8463" width="15.28515625" customWidth="1"/>
    <col min="8464" max="8464" width="12.85546875" customWidth="1"/>
    <col min="8465" max="8465" width="13.5703125" customWidth="1"/>
    <col min="8466" max="8466" width="17.5703125" customWidth="1"/>
    <col min="8467" max="8467" width="13.5703125" customWidth="1"/>
    <col min="8468" max="8468" width="13.42578125" customWidth="1"/>
    <col min="8469" max="8469" width="15.5703125" bestFit="1" customWidth="1"/>
    <col min="8470" max="8470" width="18.42578125" bestFit="1" customWidth="1"/>
    <col min="8471" max="8471" width="14.5703125" bestFit="1" customWidth="1"/>
    <col min="8472" max="8472" width="11.5703125" bestFit="1" customWidth="1"/>
    <col min="8706" max="8707" width="29.42578125" customWidth="1"/>
    <col min="8708" max="8710" width="25.28515625" customWidth="1"/>
    <col min="8711" max="8711" width="16.7109375" bestFit="1" customWidth="1"/>
    <col min="8712" max="8712" width="25.28515625" customWidth="1"/>
    <col min="8713" max="8713" width="21.7109375" customWidth="1"/>
    <col min="8714" max="8714" width="25.85546875" customWidth="1"/>
    <col min="8715" max="8715" width="0" hidden="1" customWidth="1"/>
    <col min="8716" max="8716" width="25.85546875" customWidth="1"/>
    <col min="8717" max="8717" width="17.28515625" customWidth="1"/>
    <col min="8718" max="8718" width="14.7109375" customWidth="1"/>
    <col min="8719" max="8719" width="15.28515625" customWidth="1"/>
    <col min="8720" max="8720" width="12.85546875" customWidth="1"/>
    <col min="8721" max="8721" width="13.5703125" customWidth="1"/>
    <col min="8722" max="8722" width="17.5703125" customWidth="1"/>
    <col min="8723" max="8723" width="13.5703125" customWidth="1"/>
    <col min="8724" max="8724" width="13.42578125" customWidth="1"/>
    <col min="8725" max="8725" width="15.5703125" bestFit="1" customWidth="1"/>
    <col min="8726" max="8726" width="18.42578125" bestFit="1" customWidth="1"/>
    <col min="8727" max="8727" width="14.5703125" bestFit="1" customWidth="1"/>
    <col min="8728" max="8728" width="11.5703125" bestFit="1" customWidth="1"/>
    <col min="8962" max="8963" width="29.42578125" customWidth="1"/>
    <col min="8964" max="8966" width="25.28515625" customWidth="1"/>
    <col min="8967" max="8967" width="16.7109375" bestFit="1" customWidth="1"/>
    <col min="8968" max="8968" width="25.28515625" customWidth="1"/>
    <col min="8969" max="8969" width="21.7109375" customWidth="1"/>
    <col min="8970" max="8970" width="25.85546875" customWidth="1"/>
    <col min="8971" max="8971" width="0" hidden="1" customWidth="1"/>
    <col min="8972" max="8972" width="25.85546875" customWidth="1"/>
    <col min="8973" max="8973" width="17.28515625" customWidth="1"/>
    <col min="8974" max="8974" width="14.7109375" customWidth="1"/>
    <col min="8975" max="8975" width="15.28515625" customWidth="1"/>
    <col min="8976" max="8976" width="12.85546875" customWidth="1"/>
    <col min="8977" max="8977" width="13.5703125" customWidth="1"/>
    <col min="8978" max="8978" width="17.5703125" customWidth="1"/>
    <col min="8979" max="8979" width="13.5703125" customWidth="1"/>
    <col min="8980" max="8980" width="13.42578125" customWidth="1"/>
    <col min="8981" max="8981" width="15.5703125" bestFit="1" customWidth="1"/>
    <col min="8982" max="8982" width="18.42578125" bestFit="1" customWidth="1"/>
    <col min="8983" max="8983" width="14.5703125" bestFit="1" customWidth="1"/>
    <col min="8984" max="8984" width="11.5703125" bestFit="1" customWidth="1"/>
    <col min="9218" max="9219" width="29.42578125" customWidth="1"/>
    <col min="9220" max="9222" width="25.28515625" customWidth="1"/>
    <col min="9223" max="9223" width="16.7109375" bestFit="1" customWidth="1"/>
    <col min="9224" max="9224" width="25.28515625" customWidth="1"/>
    <col min="9225" max="9225" width="21.7109375" customWidth="1"/>
    <col min="9226" max="9226" width="25.85546875" customWidth="1"/>
    <col min="9227" max="9227" width="0" hidden="1" customWidth="1"/>
    <col min="9228" max="9228" width="25.85546875" customWidth="1"/>
    <col min="9229" max="9229" width="17.28515625" customWidth="1"/>
    <col min="9230" max="9230" width="14.7109375" customWidth="1"/>
    <col min="9231" max="9231" width="15.28515625" customWidth="1"/>
    <col min="9232" max="9232" width="12.85546875" customWidth="1"/>
    <col min="9233" max="9233" width="13.5703125" customWidth="1"/>
    <col min="9234" max="9234" width="17.5703125" customWidth="1"/>
    <col min="9235" max="9235" width="13.5703125" customWidth="1"/>
    <col min="9236" max="9236" width="13.42578125" customWidth="1"/>
    <col min="9237" max="9237" width="15.5703125" bestFit="1" customWidth="1"/>
    <col min="9238" max="9238" width="18.42578125" bestFit="1" customWidth="1"/>
    <col min="9239" max="9239" width="14.5703125" bestFit="1" customWidth="1"/>
    <col min="9240" max="9240" width="11.5703125" bestFit="1" customWidth="1"/>
    <col min="9474" max="9475" width="29.42578125" customWidth="1"/>
    <col min="9476" max="9478" width="25.28515625" customWidth="1"/>
    <col min="9479" max="9479" width="16.7109375" bestFit="1" customWidth="1"/>
    <col min="9480" max="9480" width="25.28515625" customWidth="1"/>
    <col min="9481" max="9481" width="21.7109375" customWidth="1"/>
    <col min="9482" max="9482" width="25.85546875" customWidth="1"/>
    <col min="9483" max="9483" width="0" hidden="1" customWidth="1"/>
    <col min="9484" max="9484" width="25.85546875" customWidth="1"/>
    <col min="9485" max="9485" width="17.28515625" customWidth="1"/>
    <col min="9486" max="9486" width="14.7109375" customWidth="1"/>
    <col min="9487" max="9487" width="15.28515625" customWidth="1"/>
    <col min="9488" max="9488" width="12.85546875" customWidth="1"/>
    <col min="9489" max="9489" width="13.5703125" customWidth="1"/>
    <col min="9490" max="9490" width="17.5703125" customWidth="1"/>
    <col min="9491" max="9491" width="13.5703125" customWidth="1"/>
    <col min="9492" max="9492" width="13.42578125" customWidth="1"/>
    <col min="9493" max="9493" width="15.5703125" bestFit="1" customWidth="1"/>
    <col min="9494" max="9494" width="18.42578125" bestFit="1" customWidth="1"/>
    <col min="9495" max="9495" width="14.5703125" bestFit="1" customWidth="1"/>
    <col min="9496" max="9496" width="11.5703125" bestFit="1" customWidth="1"/>
    <col min="9730" max="9731" width="29.42578125" customWidth="1"/>
    <col min="9732" max="9734" width="25.28515625" customWidth="1"/>
    <col min="9735" max="9735" width="16.7109375" bestFit="1" customWidth="1"/>
    <col min="9736" max="9736" width="25.28515625" customWidth="1"/>
    <col min="9737" max="9737" width="21.7109375" customWidth="1"/>
    <col min="9738" max="9738" width="25.85546875" customWidth="1"/>
    <col min="9739" max="9739" width="0" hidden="1" customWidth="1"/>
    <col min="9740" max="9740" width="25.85546875" customWidth="1"/>
    <col min="9741" max="9741" width="17.28515625" customWidth="1"/>
    <col min="9742" max="9742" width="14.7109375" customWidth="1"/>
    <col min="9743" max="9743" width="15.28515625" customWidth="1"/>
    <col min="9744" max="9744" width="12.85546875" customWidth="1"/>
    <col min="9745" max="9745" width="13.5703125" customWidth="1"/>
    <col min="9746" max="9746" width="17.5703125" customWidth="1"/>
    <col min="9747" max="9747" width="13.5703125" customWidth="1"/>
    <col min="9748" max="9748" width="13.42578125" customWidth="1"/>
    <col min="9749" max="9749" width="15.5703125" bestFit="1" customWidth="1"/>
    <col min="9750" max="9750" width="18.42578125" bestFit="1" customWidth="1"/>
    <col min="9751" max="9751" width="14.5703125" bestFit="1" customWidth="1"/>
    <col min="9752" max="9752" width="11.5703125" bestFit="1" customWidth="1"/>
    <col min="9986" max="9987" width="29.42578125" customWidth="1"/>
    <col min="9988" max="9990" width="25.28515625" customWidth="1"/>
    <col min="9991" max="9991" width="16.7109375" bestFit="1" customWidth="1"/>
    <col min="9992" max="9992" width="25.28515625" customWidth="1"/>
    <col min="9993" max="9993" width="21.7109375" customWidth="1"/>
    <col min="9994" max="9994" width="25.85546875" customWidth="1"/>
    <col min="9995" max="9995" width="0" hidden="1" customWidth="1"/>
    <col min="9996" max="9996" width="25.85546875" customWidth="1"/>
    <col min="9997" max="9997" width="17.28515625" customWidth="1"/>
    <col min="9998" max="9998" width="14.7109375" customWidth="1"/>
    <col min="9999" max="9999" width="15.28515625" customWidth="1"/>
    <col min="10000" max="10000" width="12.85546875" customWidth="1"/>
    <col min="10001" max="10001" width="13.5703125" customWidth="1"/>
    <col min="10002" max="10002" width="17.5703125" customWidth="1"/>
    <col min="10003" max="10003" width="13.5703125" customWidth="1"/>
    <col min="10004" max="10004" width="13.42578125" customWidth="1"/>
    <col min="10005" max="10005" width="15.5703125" bestFit="1" customWidth="1"/>
    <col min="10006" max="10006" width="18.42578125" bestFit="1" customWidth="1"/>
    <col min="10007" max="10007" width="14.5703125" bestFit="1" customWidth="1"/>
    <col min="10008" max="10008" width="11.5703125" bestFit="1" customWidth="1"/>
    <col min="10242" max="10243" width="29.42578125" customWidth="1"/>
    <col min="10244" max="10246" width="25.28515625" customWidth="1"/>
    <col min="10247" max="10247" width="16.7109375" bestFit="1" customWidth="1"/>
    <col min="10248" max="10248" width="25.28515625" customWidth="1"/>
    <col min="10249" max="10249" width="21.7109375" customWidth="1"/>
    <col min="10250" max="10250" width="25.85546875" customWidth="1"/>
    <col min="10251" max="10251" width="0" hidden="1" customWidth="1"/>
    <col min="10252" max="10252" width="25.85546875" customWidth="1"/>
    <col min="10253" max="10253" width="17.28515625" customWidth="1"/>
    <col min="10254" max="10254" width="14.7109375" customWidth="1"/>
    <col min="10255" max="10255" width="15.28515625" customWidth="1"/>
    <col min="10256" max="10256" width="12.85546875" customWidth="1"/>
    <col min="10257" max="10257" width="13.5703125" customWidth="1"/>
    <col min="10258" max="10258" width="17.5703125" customWidth="1"/>
    <col min="10259" max="10259" width="13.5703125" customWidth="1"/>
    <col min="10260" max="10260" width="13.42578125" customWidth="1"/>
    <col min="10261" max="10261" width="15.5703125" bestFit="1" customWidth="1"/>
    <col min="10262" max="10262" width="18.42578125" bestFit="1" customWidth="1"/>
    <col min="10263" max="10263" width="14.5703125" bestFit="1" customWidth="1"/>
    <col min="10264" max="10264" width="11.5703125" bestFit="1" customWidth="1"/>
    <col min="10498" max="10499" width="29.42578125" customWidth="1"/>
    <col min="10500" max="10502" width="25.28515625" customWidth="1"/>
    <col min="10503" max="10503" width="16.7109375" bestFit="1" customWidth="1"/>
    <col min="10504" max="10504" width="25.28515625" customWidth="1"/>
    <col min="10505" max="10505" width="21.7109375" customWidth="1"/>
    <col min="10506" max="10506" width="25.85546875" customWidth="1"/>
    <col min="10507" max="10507" width="0" hidden="1" customWidth="1"/>
    <col min="10508" max="10508" width="25.85546875" customWidth="1"/>
    <col min="10509" max="10509" width="17.28515625" customWidth="1"/>
    <col min="10510" max="10510" width="14.7109375" customWidth="1"/>
    <col min="10511" max="10511" width="15.28515625" customWidth="1"/>
    <col min="10512" max="10512" width="12.85546875" customWidth="1"/>
    <col min="10513" max="10513" width="13.5703125" customWidth="1"/>
    <col min="10514" max="10514" width="17.5703125" customWidth="1"/>
    <col min="10515" max="10515" width="13.5703125" customWidth="1"/>
    <col min="10516" max="10516" width="13.42578125" customWidth="1"/>
    <col min="10517" max="10517" width="15.5703125" bestFit="1" customWidth="1"/>
    <col min="10518" max="10518" width="18.42578125" bestFit="1" customWidth="1"/>
    <col min="10519" max="10519" width="14.5703125" bestFit="1" customWidth="1"/>
    <col min="10520" max="10520" width="11.5703125" bestFit="1" customWidth="1"/>
    <col min="10754" max="10755" width="29.42578125" customWidth="1"/>
    <col min="10756" max="10758" width="25.28515625" customWidth="1"/>
    <col min="10759" max="10759" width="16.7109375" bestFit="1" customWidth="1"/>
    <col min="10760" max="10760" width="25.28515625" customWidth="1"/>
    <col min="10761" max="10761" width="21.7109375" customWidth="1"/>
    <col min="10762" max="10762" width="25.85546875" customWidth="1"/>
    <col min="10763" max="10763" width="0" hidden="1" customWidth="1"/>
    <col min="10764" max="10764" width="25.85546875" customWidth="1"/>
    <col min="10765" max="10765" width="17.28515625" customWidth="1"/>
    <col min="10766" max="10766" width="14.7109375" customWidth="1"/>
    <col min="10767" max="10767" width="15.28515625" customWidth="1"/>
    <col min="10768" max="10768" width="12.85546875" customWidth="1"/>
    <col min="10769" max="10769" width="13.5703125" customWidth="1"/>
    <col min="10770" max="10770" width="17.5703125" customWidth="1"/>
    <col min="10771" max="10771" width="13.5703125" customWidth="1"/>
    <col min="10772" max="10772" width="13.42578125" customWidth="1"/>
    <col min="10773" max="10773" width="15.5703125" bestFit="1" customWidth="1"/>
    <col min="10774" max="10774" width="18.42578125" bestFit="1" customWidth="1"/>
    <col min="10775" max="10775" width="14.5703125" bestFit="1" customWidth="1"/>
    <col min="10776" max="10776" width="11.5703125" bestFit="1" customWidth="1"/>
    <col min="11010" max="11011" width="29.42578125" customWidth="1"/>
    <col min="11012" max="11014" width="25.28515625" customWidth="1"/>
    <col min="11015" max="11015" width="16.7109375" bestFit="1" customWidth="1"/>
    <col min="11016" max="11016" width="25.28515625" customWidth="1"/>
    <col min="11017" max="11017" width="21.7109375" customWidth="1"/>
    <col min="11018" max="11018" width="25.85546875" customWidth="1"/>
    <col min="11019" max="11019" width="0" hidden="1" customWidth="1"/>
    <col min="11020" max="11020" width="25.85546875" customWidth="1"/>
    <col min="11021" max="11021" width="17.28515625" customWidth="1"/>
    <col min="11022" max="11022" width="14.7109375" customWidth="1"/>
    <col min="11023" max="11023" width="15.28515625" customWidth="1"/>
    <col min="11024" max="11024" width="12.85546875" customWidth="1"/>
    <col min="11025" max="11025" width="13.5703125" customWidth="1"/>
    <col min="11026" max="11026" width="17.5703125" customWidth="1"/>
    <col min="11027" max="11027" width="13.5703125" customWidth="1"/>
    <col min="11028" max="11028" width="13.42578125" customWidth="1"/>
    <col min="11029" max="11029" width="15.5703125" bestFit="1" customWidth="1"/>
    <col min="11030" max="11030" width="18.42578125" bestFit="1" customWidth="1"/>
    <col min="11031" max="11031" width="14.5703125" bestFit="1" customWidth="1"/>
    <col min="11032" max="11032" width="11.5703125" bestFit="1" customWidth="1"/>
    <col min="11266" max="11267" width="29.42578125" customWidth="1"/>
    <col min="11268" max="11270" width="25.28515625" customWidth="1"/>
    <col min="11271" max="11271" width="16.7109375" bestFit="1" customWidth="1"/>
    <col min="11272" max="11272" width="25.28515625" customWidth="1"/>
    <col min="11273" max="11273" width="21.7109375" customWidth="1"/>
    <col min="11274" max="11274" width="25.85546875" customWidth="1"/>
    <col min="11275" max="11275" width="0" hidden="1" customWidth="1"/>
    <col min="11276" max="11276" width="25.85546875" customWidth="1"/>
    <col min="11277" max="11277" width="17.28515625" customWidth="1"/>
    <col min="11278" max="11278" width="14.7109375" customWidth="1"/>
    <col min="11279" max="11279" width="15.28515625" customWidth="1"/>
    <col min="11280" max="11280" width="12.85546875" customWidth="1"/>
    <col min="11281" max="11281" width="13.5703125" customWidth="1"/>
    <col min="11282" max="11282" width="17.5703125" customWidth="1"/>
    <col min="11283" max="11283" width="13.5703125" customWidth="1"/>
    <col min="11284" max="11284" width="13.42578125" customWidth="1"/>
    <col min="11285" max="11285" width="15.5703125" bestFit="1" customWidth="1"/>
    <col min="11286" max="11286" width="18.42578125" bestFit="1" customWidth="1"/>
    <col min="11287" max="11287" width="14.5703125" bestFit="1" customWidth="1"/>
    <col min="11288" max="11288" width="11.5703125" bestFit="1" customWidth="1"/>
    <col min="11522" max="11523" width="29.42578125" customWidth="1"/>
    <col min="11524" max="11526" width="25.28515625" customWidth="1"/>
    <col min="11527" max="11527" width="16.7109375" bestFit="1" customWidth="1"/>
    <col min="11528" max="11528" width="25.28515625" customWidth="1"/>
    <col min="11529" max="11529" width="21.7109375" customWidth="1"/>
    <col min="11530" max="11530" width="25.85546875" customWidth="1"/>
    <col min="11531" max="11531" width="0" hidden="1" customWidth="1"/>
    <col min="11532" max="11532" width="25.85546875" customWidth="1"/>
    <col min="11533" max="11533" width="17.28515625" customWidth="1"/>
    <col min="11534" max="11534" width="14.7109375" customWidth="1"/>
    <col min="11535" max="11535" width="15.28515625" customWidth="1"/>
    <col min="11536" max="11536" width="12.85546875" customWidth="1"/>
    <col min="11537" max="11537" width="13.5703125" customWidth="1"/>
    <col min="11538" max="11538" width="17.5703125" customWidth="1"/>
    <col min="11539" max="11539" width="13.5703125" customWidth="1"/>
    <col min="11540" max="11540" width="13.42578125" customWidth="1"/>
    <col min="11541" max="11541" width="15.5703125" bestFit="1" customWidth="1"/>
    <col min="11542" max="11542" width="18.42578125" bestFit="1" customWidth="1"/>
    <col min="11543" max="11543" width="14.5703125" bestFit="1" customWidth="1"/>
    <col min="11544" max="11544" width="11.5703125" bestFit="1" customWidth="1"/>
    <col min="11778" max="11779" width="29.42578125" customWidth="1"/>
    <col min="11780" max="11782" width="25.28515625" customWidth="1"/>
    <col min="11783" max="11783" width="16.7109375" bestFit="1" customWidth="1"/>
    <col min="11784" max="11784" width="25.28515625" customWidth="1"/>
    <col min="11785" max="11785" width="21.7109375" customWidth="1"/>
    <col min="11786" max="11786" width="25.85546875" customWidth="1"/>
    <col min="11787" max="11787" width="0" hidden="1" customWidth="1"/>
    <col min="11788" max="11788" width="25.85546875" customWidth="1"/>
    <col min="11789" max="11789" width="17.28515625" customWidth="1"/>
    <col min="11790" max="11790" width="14.7109375" customWidth="1"/>
    <col min="11791" max="11791" width="15.28515625" customWidth="1"/>
    <col min="11792" max="11792" width="12.85546875" customWidth="1"/>
    <col min="11793" max="11793" width="13.5703125" customWidth="1"/>
    <col min="11794" max="11794" width="17.5703125" customWidth="1"/>
    <col min="11795" max="11795" width="13.5703125" customWidth="1"/>
    <col min="11796" max="11796" width="13.42578125" customWidth="1"/>
    <col min="11797" max="11797" width="15.5703125" bestFit="1" customWidth="1"/>
    <col min="11798" max="11798" width="18.42578125" bestFit="1" customWidth="1"/>
    <col min="11799" max="11799" width="14.5703125" bestFit="1" customWidth="1"/>
    <col min="11800" max="11800" width="11.5703125" bestFit="1" customWidth="1"/>
    <col min="12034" max="12035" width="29.42578125" customWidth="1"/>
    <col min="12036" max="12038" width="25.28515625" customWidth="1"/>
    <col min="12039" max="12039" width="16.7109375" bestFit="1" customWidth="1"/>
    <col min="12040" max="12040" width="25.28515625" customWidth="1"/>
    <col min="12041" max="12041" width="21.7109375" customWidth="1"/>
    <col min="12042" max="12042" width="25.85546875" customWidth="1"/>
    <col min="12043" max="12043" width="0" hidden="1" customWidth="1"/>
    <col min="12044" max="12044" width="25.85546875" customWidth="1"/>
    <col min="12045" max="12045" width="17.28515625" customWidth="1"/>
    <col min="12046" max="12046" width="14.7109375" customWidth="1"/>
    <col min="12047" max="12047" width="15.28515625" customWidth="1"/>
    <col min="12048" max="12048" width="12.85546875" customWidth="1"/>
    <col min="12049" max="12049" width="13.5703125" customWidth="1"/>
    <col min="12050" max="12050" width="17.5703125" customWidth="1"/>
    <col min="12051" max="12051" width="13.5703125" customWidth="1"/>
    <col min="12052" max="12052" width="13.42578125" customWidth="1"/>
    <col min="12053" max="12053" width="15.5703125" bestFit="1" customWidth="1"/>
    <col min="12054" max="12054" width="18.42578125" bestFit="1" customWidth="1"/>
    <col min="12055" max="12055" width="14.5703125" bestFit="1" customWidth="1"/>
    <col min="12056" max="12056" width="11.5703125" bestFit="1" customWidth="1"/>
    <col min="12290" max="12291" width="29.42578125" customWidth="1"/>
    <col min="12292" max="12294" width="25.28515625" customWidth="1"/>
    <col min="12295" max="12295" width="16.7109375" bestFit="1" customWidth="1"/>
    <col min="12296" max="12296" width="25.28515625" customWidth="1"/>
    <col min="12297" max="12297" width="21.7109375" customWidth="1"/>
    <col min="12298" max="12298" width="25.85546875" customWidth="1"/>
    <col min="12299" max="12299" width="0" hidden="1" customWidth="1"/>
    <col min="12300" max="12300" width="25.85546875" customWidth="1"/>
    <col min="12301" max="12301" width="17.28515625" customWidth="1"/>
    <col min="12302" max="12302" width="14.7109375" customWidth="1"/>
    <col min="12303" max="12303" width="15.28515625" customWidth="1"/>
    <col min="12304" max="12304" width="12.85546875" customWidth="1"/>
    <col min="12305" max="12305" width="13.5703125" customWidth="1"/>
    <col min="12306" max="12306" width="17.5703125" customWidth="1"/>
    <col min="12307" max="12307" width="13.5703125" customWidth="1"/>
    <col min="12308" max="12308" width="13.42578125" customWidth="1"/>
    <col min="12309" max="12309" width="15.5703125" bestFit="1" customWidth="1"/>
    <col min="12310" max="12310" width="18.42578125" bestFit="1" customWidth="1"/>
    <col min="12311" max="12311" width="14.5703125" bestFit="1" customWidth="1"/>
    <col min="12312" max="12312" width="11.5703125" bestFit="1" customWidth="1"/>
    <col min="12546" max="12547" width="29.42578125" customWidth="1"/>
    <col min="12548" max="12550" width="25.28515625" customWidth="1"/>
    <col min="12551" max="12551" width="16.7109375" bestFit="1" customWidth="1"/>
    <col min="12552" max="12552" width="25.28515625" customWidth="1"/>
    <col min="12553" max="12553" width="21.7109375" customWidth="1"/>
    <col min="12554" max="12554" width="25.85546875" customWidth="1"/>
    <col min="12555" max="12555" width="0" hidden="1" customWidth="1"/>
    <col min="12556" max="12556" width="25.85546875" customWidth="1"/>
    <col min="12557" max="12557" width="17.28515625" customWidth="1"/>
    <col min="12558" max="12558" width="14.7109375" customWidth="1"/>
    <col min="12559" max="12559" width="15.28515625" customWidth="1"/>
    <col min="12560" max="12560" width="12.85546875" customWidth="1"/>
    <col min="12561" max="12561" width="13.5703125" customWidth="1"/>
    <col min="12562" max="12562" width="17.5703125" customWidth="1"/>
    <col min="12563" max="12563" width="13.5703125" customWidth="1"/>
    <col min="12564" max="12564" width="13.42578125" customWidth="1"/>
    <col min="12565" max="12565" width="15.5703125" bestFit="1" customWidth="1"/>
    <col min="12566" max="12566" width="18.42578125" bestFit="1" customWidth="1"/>
    <col min="12567" max="12567" width="14.5703125" bestFit="1" customWidth="1"/>
    <col min="12568" max="12568" width="11.5703125" bestFit="1" customWidth="1"/>
    <col min="12802" max="12803" width="29.42578125" customWidth="1"/>
    <col min="12804" max="12806" width="25.28515625" customWidth="1"/>
    <col min="12807" max="12807" width="16.7109375" bestFit="1" customWidth="1"/>
    <col min="12808" max="12808" width="25.28515625" customWidth="1"/>
    <col min="12809" max="12809" width="21.7109375" customWidth="1"/>
    <col min="12810" max="12810" width="25.85546875" customWidth="1"/>
    <col min="12811" max="12811" width="0" hidden="1" customWidth="1"/>
    <col min="12812" max="12812" width="25.85546875" customWidth="1"/>
    <col min="12813" max="12813" width="17.28515625" customWidth="1"/>
    <col min="12814" max="12814" width="14.7109375" customWidth="1"/>
    <col min="12815" max="12815" width="15.28515625" customWidth="1"/>
    <col min="12816" max="12816" width="12.85546875" customWidth="1"/>
    <col min="12817" max="12817" width="13.5703125" customWidth="1"/>
    <col min="12818" max="12818" width="17.5703125" customWidth="1"/>
    <col min="12819" max="12819" width="13.5703125" customWidth="1"/>
    <col min="12820" max="12820" width="13.42578125" customWidth="1"/>
    <col min="12821" max="12821" width="15.5703125" bestFit="1" customWidth="1"/>
    <col min="12822" max="12822" width="18.42578125" bestFit="1" customWidth="1"/>
    <col min="12823" max="12823" width="14.5703125" bestFit="1" customWidth="1"/>
    <col min="12824" max="12824" width="11.5703125" bestFit="1" customWidth="1"/>
    <col min="13058" max="13059" width="29.42578125" customWidth="1"/>
    <col min="13060" max="13062" width="25.28515625" customWidth="1"/>
    <col min="13063" max="13063" width="16.7109375" bestFit="1" customWidth="1"/>
    <col min="13064" max="13064" width="25.28515625" customWidth="1"/>
    <col min="13065" max="13065" width="21.7109375" customWidth="1"/>
    <col min="13066" max="13066" width="25.85546875" customWidth="1"/>
    <col min="13067" max="13067" width="0" hidden="1" customWidth="1"/>
    <col min="13068" max="13068" width="25.85546875" customWidth="1"/>
    <col min="13069" max="13069" width="17.28515625" customWidth="1"/>
    <col min="13070" max="13070" width="14.7109375" customWidth="1"/>
    <col min="13071" max="13071" width="15.28515625" customWidth="1"/>
    <col min="13072" max="13072" width="12.85546875" customWidth="1"/>
    <col min="13073" max="13073" width="13.5703125" customWidth="1"/>
    <col min="13074" max="13074" width="17.5703125" customWidth="1"/>
    <col min="13075" max="13075" width="13.5703125" customWidth="1"/>
    <col min="13076" max="13076" width="13.42578125" customWidth="1"/>
    <col min="13077" max="13077" width="15.5703125" bestFit="1" customWidth="1"/>
    <col min="13078" max="13078" width="18.42578125" bestFit="1" customWidth="1"/>
    <col min="13079" max="13079" width="14.5703125" bestFit="1" customWidth="1"/>
    <col min="13080" max="13080" width="11.5703125" bestFit="1" customWidth="1"/>
    <col min="13314" max="13315" width="29.42578125" customWidth="1"/>
    <col min="13316" max="13318" width="25.28515625" customWidth="1"/>
    <col min="13319" max="13319" width="16.7109375" bestFit="1" customWidth="1"/>
    <col min="13320" max="13320" width="25.28515625" customWidth="1"/>
    <col min="13321" max="13321" width="21.7109375" customWidth="1"/>
    <col min="13322" max="13322" width="25.85546875" customWidth="1"/>
    <col min="13323" max="13323" width="0" hidden="1" customWidth="1"/>
    <col min="13324" max="13324" width="25.85546875" customWidth="1"/>
    <col min="13325" max="13325" width="17.28515625" customWidth="1"/>
    <col min="13326" max="13326" width="14.7109375" customWidth="1"/>
    <col min="13327" max="13327" width="15.28515625" customWidth="1"/>
    <col min="13328" max="13328" width="12.85546875" customWidth="1"/>
    <col min="13329" max="13329" width="13.5703125" customWidth="1"/>
    <col min="13330" max="13330" width="17.5703125" customWidth="1"/>
    <col min="13331" max="13331" width="13.5703125" customWidth="1"/>
    <col min="13332" max="13332" width="13.42578125" customWidth="1"/>
    <col min="13333" max="13333" width="15.5703125" bestFit="1" customWidth="1"/>
    <col min="13334" max="13334" width="18.42578125" bestFit="1" customWidth="1"/>
    <col min="13335" max="13335" width="14.5703125" bestFit="1" customWidth="1"/>
    <col min="13336" max="13336" width="11.5703125" bestFit="1" customWidth="1"/>
    <col min="13570" max="13571" width="29.42578125" customWidth="1"/>
    <col min="13572" max="13574" width="25.28515625" customWidth="1"/>
    <col min="13575" max="13575" width="16.7109375" bestFit="1" customWidth="1"/>
    <col min="13576" max="13576" width="25.28515625" customWidth="1"/>
    <col min="13577" max="13577" width="21.7109375" customWidth="1"/>
    <col min="13578" max="13578" width="25.85546875" customWidth="1"/>
    <col min="13579" max="13579" width="0" hidden="1" customWidth="1"/>
    <col min="13580" max="13580" width="25.85546875" customWidth="1"/>
    <col min="13581" max="13581" width="17.28515625" customWidth="1"/>
    <col min="13582" max="13582" width="14.7109375" customWidth="1"/>
    <col min="13583" max="13583" width="15.28515625" customWidth="1"/>
    <col min="13584" max="13584" width="12.85546875" customWidth="1"/>
    <col min="13585" max="13585" width="13.5703125" customWidth="1"/>
    <col min="13586" max="13586" width="17.5703125" customWidth="1"/>
    <col min="13587" max="13587" width="13.5703125" customWidth="1"/>
    <col min="13588" max="13588" width="13.42578125" customWidth="1"/>
    <col min="13589" max="13589" width="15.5703125" bestFit="1" customWidth="1"/>
    <col min="13590" max="13590" width="18.42578125" bestFit="1" customWidth="1"/>
    <col min="13591" max="13591" width="14.5703125" bestFit="1" customWidth="1"/>
    <col min="13592" max="13592" width="11.5703125" bestFit="1" customWidth="1"/>
    <col min="13826" max="13827" width="29.42578125" customWidth="1"/>
    <col min="13828" max="13830" width="25.28515625" customWidth="1"/>
    <col min="13831" max="13831" width="16.7109375" bestFit="1" customWidth="1"/>
    <col min="13832" max="13832" width="25.28515625" customWidth="1"/>
    <col min="13833" max="13833" width="21.7109375" customWidth="1"/>
    <col min="13834" max="13834" width="25.85546875" customWidth="1"/>
    <col min="13835" max="13835" width="0" hidden="1" customWidth="1"/>
    <col min="13836" max="13836" width="25.85546875" customWidth="1"/>
    <col min="13837" max="13837" width="17.28515625" customWidth="1"/>
    <col min="13838" max="13838" width="14.7109375" customWidth="1"/>
    <col min="13839" max="13839" width="15.28515625" customWidth="1"/>
    <col min="13840" max="13840" width="12.85546875" customWidth="1"/>
    <col min="13841" max="13841" width="13.5703125" customWidth="1"/>
    <col min="13842" max="13842" width="17.5703125" customWidth="1"/>
    <col min="13843" max="13843" width="13.5703125" customWidth="1"/>
    <col min="13844" max="13844" width="13.42578125" customWidth="1"/>
    <col min="13845" max="13845" width="15.5703125" bestFit="1" customWidth="1"/>
    <col min="13846" max="13846" width="18.42578125" bestFit="1" customWidth="1"/>
    <col min="13847" max="13847" width="14.5703125" bestFit="1" customWidth="1"/>
    <col min="13848" max="13848" width="11.5703125" bestFit="1" customWidth="1"/>
    <col min="14082" max="14083" width="29.42578125" customWidth="1"/>
    <col min="14084" max="14086" width="25.28515625" customWidth="1"/>
    <col min="14087" max="14087" width="16.7109375" bestFit="1" customWidth="1"/>
    <col min="14088" max="14088" width="25.28515625" customWidth="1"/>
    <col min="14089" max="14089" width="21.7109375" customWidth="1"/>
    <col min="14090" max="14090" width="25.85546875" customWidth="1"/>
    <col min="14091" max="14091" width="0" hidden="1" customWidth="1"/>
    <col min="14092" max="14092" width="25.85546875" customWidth="1"/>
    <col min="14093" max="14093" width="17.28515625" customWidth="1"/>
    <col min="14094" max="14094" width="14.7109375" customWidth="1"/>
    <col min="14095" max="14095" width="15.28515625" customWidth="1"/>
    <col min="14096" max="14096" width="12.85546875" customWidth="1"/>
    <col min="14097" max="14097" width="13.5703125" customWidth="1"/>
    <col min="14098" max="14098" width="17.5703125" customWidth="1"/>
    <col min="14099" max="14099" width="13.5703125" customWidth="1"/>
    <col min="14100" max="14100" width="13.42578125" customWidth="1"/>
    <col min="14101" max="14101" width="15.5703125" bestFit="1" customWidth="1"/>
    <col min="14102" max="14102" width="18.42578125" bestFit="1" customWidth="1"/>
    <col min="14103" max="14103" width="14.5703125" bestFit="1" customWidth="1"/>
    <col min="14104" max="14104" width="11.5703125" bestFit="1" customWidth="1"/>
    <col min="14338" max="14339" width="29.42578125" customWidth="1"/>
    <col min="14340" max="14342" width="25.28515625" customWidth="1"/>
    <col min="14343" max="14343" width="16.7109375" bestFit="1" customWidth="1"/>
    <col min="14344" max="14344" width="25.28515625" customWidth="1"/>
    <col min="14345" max="14345" width="21.7109375" customWidth="1"/>
    <col min="14346" max="14346" width="25.85546875" customWidth="1"/>
    <col min="14347" max="14347" width="0" hidden="1" customWidth="1"/>
    <col min="14348" max="14348" width="25.85546875" customWidth="1"/>
    <col min="14349" max="14349" width="17.28515625" customWidth="1"/>
    <col min="14350" max="14350" width="14.7109375" customWidth="1"/>
    <col min="14351" max="14351" width="15.28515625" customWidth="1"/>
    <col min="14352" max="14352" width="12.85546875" customWidth="1"/>
    <col min="14353" max="14353" width="13.5703125" customWidth="1"/>
    <col min="14354" max="14354" width="17.5703125" customWidth="1"/>
    <col min="14355" max="14355" width="13.5703125" customWidth="1"/>
    <col min="14356" max="14356" width="13.42578125" customWidth="1"/>
    <col min="14357" max="14357" width="15.5703125" bestFit="1" customWidth="1"/>
    <col min="14358" max="14358" width="18.42578125" bestFit="1" customWidth="1"/>
    <col min="14359" max="14359" width="14.5703125" bestFit="1" customWidth="1"/>
    <col min="14360" max="14360" width="11.5703125" bestFit="1" customWidth="1"/>
    <col min="14594" max="14595" width="29.42578125" customWidth="1"/>
    <col min="14596" max="14598" width="25.28515625" customWidth="1"/>
    <col min="14599" max="14599" width="16.7109375" bestFit="1" customWidth="1"/>
    <col min="14600" max="14600" width="25.28515625" customWidth="1"/>
    <col min="14601" max="14601" width="21.7109375" customWidth="1"/>
    <col min="14602" max="14602" width="25.85546875" customWidth="1"/>
    <col min="14603" max="14603" width="0" hidden="1" customWidth="1"/>
    <col min="14604" max="14604" width="25.85546875" customWidth="1"/>
    <col min="14605" max="14605" width="17.28515625" customWidth="1"/>
    <col min="14606" max="14606" width="14.7109375" customWidth="1"/>
    <col min="14607" max="14607" width="15.28515625" customWidth="1"/>
    <col min="14608" max="14608" width="12.85546875" customWidth="1"/>
    <col min="14609" max="14609" width="13.5703125" customWidth="1"/>
    <col min="14610" max="14610" width="17.5703125" customWidth="1"/>
    <col min="14611" max="14611" width="13.5703125" customWidth="1"/>
    <col min="14612" max="14612" width="13.42578125" customWidth="1"/>
    <col min="14613" max="14613" width="15.5703125" bestFit="1" customWidth="1"/>
    <col min="14614" max="14614" width="18.42578125" bestFit="1" customWidth="1"/>
    <col min="14615" max="14615" width="14.5703125" bestFit="1" customWidth="1"/>
    <col min="14616" max="14616" width="11.5703125" bestFit="1" customWidth="1"/>
    <col min="14850" max="14851" width="29.42578125" customWidth="1"/>
    <col min="14852" max="14854" width="25.28515625" customWidth="1"/>
    <col min="14855" max="14855" width="16.7109375" bestFit="1" customWidth="1"/>
    <col min="14856" max="14856" width="25.28515625" customWidth="1"/>
    <col min="14857" max="14857" width="21.7109375" customWidth="1"/>
    <col min="14858" max="14858" width="25.85546875" customWidth="1"/>
    <col min="14859" max="14859" width="0" hidden="1" customWidth="1"/>
    <col min="14860" max="14860" width="25.85546875" customWidth="1"/>
    <col min="14861" max="14861" width="17.28515625" customWidth="1"/>
    <col min="14862" max="14862" width="14.7109375" customWidth="1"/>
    <col min="14863" max="14863" width="15.28515625" customWidth="1"/>
    <col min="14864" max="14864" width="12.85546875" customWidth="1"/>
    <col min="14865" max="14865" width="13.5703125" customWidth="1"/>
    <col min="14866" max="14866" width="17.5703125" customWidth="1"/>
    <col min="14867" max="14867" width="13.5703125" customWidth="1"/>
    <col min="14868" max="14868" width="13.42578125" customWidth="1"/>
    <col min="14869" max="14869" width="15.5703125" bestFit="1" customWidth="1"/>
    <col min="14870" max="14870" width="18.42578125" bestFit="1" customWidth="1"/>
    <col min="14871" max="14871" width="14.5703125" bestFit="1" customWidth="1"/>
    <col min="14872" max="14872" width="11.5703125" bestFit="1" customWidth="1"/>
    <col min="15106" max="15107" width="29.42578125" customWidth="1"/>
    <col min="15108" max="15110" width="25.28515625" customWidth="1"/>
    <col min="15111" max="15111" width="16.7109375" bestFit="1" customWidth="1"/>
    <col min="15112" max="15112" width="25.28515625" customWidth="1"/>
    <col min="15113" max="15113" width="21.7109375" customWidth="1"/>
    <col min="15114" max="15114" width="25.85546875" customWidth="1"/>
    <col min="15115" max="15115" width="0" hidden="1" customWidth="1"/>
    <col min="15116" max="15116" width="25.85546875" customWidth="1"/>
    <col min="15117" max="15117" width="17.28515625" customWidth="1"/>
    <col min="15118" max="15118" width="14.7109375" customWidth="1"/>
    <col min="15119" max="15119" width="15.28515625" customWidth="1"/>
    <col min="15120" max="15120" width="12.85546875" customWidth="1"/>
    <col min="15121" max="15121" width="13.5703125" customWidth="1"/>
    <col min="15122" max="15122" width="17.5703125" customWidth="1"/>
    <col min="15123" max="15123" width="13.5703125" customWidth="1"/>
    <col min="15124" max="15124" width="13.42578125" customWidth="1"/>
    <col min="15125" max="15125" width="15.5703125" bestFit="1" customWidth="1"/>
    <col min="15126" max="15126" width="18.42578125" bestFit="1" customWidth="1"/>
    <col min="15127" max="15127" width="14.5703125" bestFit="1" customWidth="1"/>
    <col min="15128" max="15128" width="11.5703125" bestFit="1" customWidth="1"/>
    <col min="15362" max="15363" width="29.42578125" customWidth="1"/>
    <col min="15364" max="15366" width="25.28515625" customWidth="1"/>
    <col min="15367" max="15367" width="16.7109375" bestFit="1" customWidth="1"/>
    <col min="15368" max="15368" width="25.28515625" customWidth="1"/>
    <col min="15369" max="15369" width="21.7109375" customWidth="1"/>
    <col min="15370" max="15370" width="25.85546875" customWidth="1"/>
    <col min="15371" max="15371" width="0" hidden="1" customWidth="1"/>
    <col min="15372" max="15372" width="25.85546875" customWidth="1"/>
    <col min="15373" max="15373" width="17.28515625" customWidth="1"/>
    <col min="15374" max="15374" width="14.7109375" customWidth="1"/>
    <col min="15375" max="15375" width="15.28515625" customWidth="1"/>
    <col min="15376" max="15376" width="12.85546875" customWidth="1"/>
    <col min="15377" max="15377" width="13.5703125" customWidth="1"/>
    <col min="15378" max="15378" width="17.5703125" customWidth="1"/>
    <col min="15379" max="15379" width="13.5703125" customWidth="1"/>
    <col min="15380" max="15380" width="13.42578125" customWidth="1"/>
    <col min="15381" max="15381" width="15.5703125" bestFit="1" customWidth="1"/>
    <col min="15382" max="15382" width="18.42578125" bestFit="1" customWidth="1"/>
    <col min="15383" max="15383" width="14.5703125" bestFit="1" customWidth="1"/>
    <col min="15384" max="15384" width="11.5703125" bestFit="1" customWidth="1"/>
    <col min="15618" max="15619" width="29.42578125" customWidth="1"/>
    <col min="15620" max="15622" width="25.28515625" customWidth="1"/>
    <col min="15623" max="15623" width="16.7109375" bestFit="1" customWidth="1"/>
    <col min="15624" max="15624" width="25.28515625" customWidth="1"/>
    <col min="15625" max="15625" width="21.7109375" customWidth="1"/>
    <col min="15626" max="15626" width="25.85546875" customWidth="1"/>
    <col min="15627" max="15627" width="0" hidden="1" customWidth="1"/>
    <col min="15628" max="15628" width="25.85546875" customWidth="1"/>
    <col min="15629" max="15629" width="17.28515625" customWidth="1"/>
    <col min="15630" max="15630" width="14.7109375" customWidth="1"/>
    <col min="15631" max="15631" width="15.28515625" customWidth="1"/>
    <col min="15632" max="15632" width="12.85546875" customWidth="1"/>
    <col min="15633" max="15633" width="13.5703125" customWidth="1"/>
    <col min="15634" max="15634" width="17.5703125" customWidth="1"/>
    <col min="15635" max="15635" width="13.5703125" customWidth="1"/>
    <col min="15636" max="15636" width="13.42578125" customWidth="1"/>
    <col min="15637" max="15637" width="15.5703125" bestFit="1" customWidth="1"/>
    <col min="15638" max="15638" width="18.42578125" bestFit="1" customWidth="1"/>
    <col min="15639" max="15639" width="14.5703125" bestFit="1" customWidth="1"/>
    <col min="15640" max="15640" width="11.5703125" bestFit="1" customWidth="1"/>
    <col min="15874" max="15875" width="29.42578125" customWidth="1"/>
    <col min="15876" max="15878" width="25.28515625" customWidth="1"/>
    <col min="15879" max="15879" width="16.7109375" bestFit="1" customWidth="1"/>
    <col min="15880" max="15880" width="25.28515625" customWidth="1"/>
    <col min="15881" max="15881" width="21.7109375" customWidth="1"/>
    <col min="15882" max="15882" width="25.85546875" customWidth="1"/>
    <col min="15883" max="15883" width="0" hidden="1" customWidth="1"/>
    <col min="15884" max="15884" width="25.85546875" customWidth="1"/>
    <col min="15885" max="15885" width="17.28515625" customWidth="1"/>
    <col min="15886" max="15886" width="14.7109375" customWidth="1"/>
    <col min="15887" max="15887" width="15.28515625" customWidth="1"/>
    <col min="15888" max="15888" width="12.85546875" customWidth="1"/>
    <col min="15889" max="15889" width="13.5703125" customWidth="1"/>
    <col min="15890" max="15890" width="17.5703125" customWidth="1"/>
    <col min="15891" max="15891" width="13.5703125" customWidth="1"/>
    <col min="15892" max="15892" width="13.42578125" customWidth="1"/>
    <col min="15893" max="15893" width="15.5703125" bestFit="1" customWidth="1"/>
    <col min="15894" max="15894" width="18.42578125" bestFit="1" customWidth="1"/>
    <col min="15895" max="15895" width="14.5703125" bestFit="1" customWidth="1"/>
    <col min="15896" max="15896" width="11.5703125" bestFit="1" customWidth="1"/>
    <col min="16130" max="16131" width="29.42578125" customWidth="1"/>
    <col min="16132" max="16134" width="25.28515625" customWidth="1"/>
    <col min="16135" max="16135" width="16.7109375" bestFit="1" customWidth="1"/>
    <col min="16136" max="16136" width="25.28515625" customWidth="1"/>
    <col min="16137" max="16137" width="21.7109375" customWidth="1"/>
    <col min="16138" max="16138" width="25.85546875" customWidth="1"/>
    <col min="16139" max="16139" width="0" hidden="1" customWidth="1"/>
    <col min="16140" max="16140" width="25.85546875" customWidth="1"/>
    <col min="16141" max="16141" width="17.28515625" customWidth="1"/>
    <col min="16142" max="16142" width="14.7109375" customWidth="1"/>
    <col min="16143" max="16143" width="15.28515625" customWidth="1"/>
    <col min="16144" max="16144" width="12.85546875" customWidth="1"/>
    <col min="16145" max="16145" width="13.5703125" customWidth="1"/>
    <col min="16146" max="16146" width="17.5703125" customWidth="1"/>
    <col min="16147" max="16147" width="13.5703125" customWidth="1"/>
    <col min="16148" max="16148" width="13.42578125" customWidth="1"/>
    <col min="16149" max="16149" width="15.5703125" bestFit="1" customWidth="1"/>
    <col min="16150" max="16150" width="18.42578125" bestFit="1" customWidth="1"/>
    <col min="16151" max="16151" width="14.5703125" bestFit="1" customWidth="1"/>
    <col min="16152" max="16152" width="11.5703125" bestFit="1" customWidth="1"/>
  </cols>
  <sheetData>
    <row r="1" spans="1:24" ht="15" customHeight="1" x14ac:dyDescent="0.25">
      <c r="A1" s="754"/>
      <c r="B1" s="755"/>
      <c r="C1" s="755"/>
      <c r="D1" s="755"/>
      <c r="E1" s="755"/>
      <c r="F1" s="736" t="s">
        <v>0</v>
      </c>
      <c r="G1" s="737"/>
      <c r="H1" s="737"/>
      <c r="I1" s="737"/>
      <c r="J1" s="737"/>
      <c r="K1" s="737"/>
      <c r="L1" s="737"/>
      <c r="M1" s="737"/>
      <c r="N1" s="737"/>
      <c r="O1" s="737"/>
      <c r="P1" s="737"/>
      <c r="Q1" s="737"/>
      <c r="R1" s="737"/>
      <c r="S1" s="737"/>
      <c r="T1" s="737"/>
      <c r="U1" s="737"/>
      <c r="V1" s="737"/>
      <c r="W1" s="737"/>
      <c r="X1" s="738"/>
    </row>
    <row r="2" spans="1:24" ht="15" customHeight="1" x14ac:dyDescent="0.25">
      <c r="A2" s="756"/>
      <c r="B2" s="757"/>
      <c r="C2" s="757"/>
      <c r="D2" s="757"/>
      <c r="E2" s="757"/>
      <c r="F2" s="739" t="s">
        <v>117</v>
      </c>
      <c r="G2" s="740"/>
      <c r="H2" s="740"/>
      <c r="I2" s="740"/>
      <c r="J2" s="740"/>
      <c r="K2" s="740"/>
      <c r="L2" s="740"/>
      <c r="M2" s="740"/>
      <c r="N2" s="740"/>
      <c r="O2" s="740"/>
      <c r="P2" s="740"/>
      <c r="Q2" s="740"/>
      <c r="R2" s="740"/>
      <c r="S2" s="740"/>
      <c r="T2" s="740"/>
      <c r="U2" s="740"/>
      <c r="V2" s="740"/>
      <c r="W2" s="740"/>
      <c r="X2" s="741"/>
    </row>
    <row r="3" spans="1:24" ht="15" customHeight="1" x14ac:dyDescent="0.25">
      <c r="A3" s="756"/>
      <c r="B3" s="757"/>
      <c r="C3" s="757"/>
      <c r="D3" s="757"/>
      <c r="E3" s="757"/>
      <c r="F3" s="207" t="s">
        <v>33</v>
      </c>
      <c r="G3" s="742" t="s">
        <v>124</v>
      </c>
      <c r="H3" s="742"/>
      <c r="I3" s="742"/>
      <c r="J3" s="742"/>
      <c r="K3" s="742"/>
      <c r="L3" s="742"/>
      <c r="M3" s="742"/>
      <c r="N3" s="742"/>
      <c r="O3" s="742"/>
      <c r="P3" s="742"/>
      <c r="Q3" s="742"/>
      <c r="R3" s="742"/>
      <c r="S3" s="742"/>
      <c r="T3" s="742"/>
      <c r="U3" s="742"/>
      <c r="V3" s="742"/>
      <c r="W3" s="742"/>
      <c r="X3" s="743"/>
    </row>
    <row r="4" spans="1:24" ht="15.75" customHeight="1" thickBot="1" x14ac:dyDescent="0.3">
      <c r="A4" s="758"/>
      <c r="B4" s="759"/>
      <c r="C4" s="759"/>
      <c r="D4" s="759"/>
      <c r="E4" s="759"/>
      <c r="F4" s="207" t="s">
        <v>34</v>
      </c>
      <c r="G4" s="742">
        <v>2015</v>
      </c>
      <c r="H4" s="742"/>
      <c r="I4" s="742"/>
      <c r="J4" s="742"/>
      <c r="K4" s="742"/>
      <c r="L4" s="742"/>
      <c r="M4" s="742"/>
      <c r="N4" s="742"/>
      <c r="O4" s="742"/>
      <c r="P4" s="742"/>
      <c r="Q4" s="742"/>
      <c r="R4" s="742"/>
      <c r="S4" s="742"/>
      <c r="T4" s="742"/>
      <c r="U4" s="742"/>
      <c r="V4" s="742"/>
      <c r="W4" s="742"/>
      <c r="X4" s="743"/>
    </row>
    <row r="5" spans="1:24" ht="16.5" customHeight="1" x14ac:dyDescent="0.25">
      <c r="A5" s="760" t="s">
        <v>42</v>
      </c>
      <c r="B5" s="760" t="s">
        <v>43</v>
      </c>
      <c r="C5" s="762" t="s">
        <v>44</v>
      </c>
      <c r="D5" s="764" t="s">
        <v>45</v>
      </c>
      <c r="E5" s="762" t="s">
        <v>46</v>
      </c>
      <c r="F5" s="766" t="s">
        <v>47</v>
      </c>
      <c r="G5" s="744"/>
      <c r="H5" s="744"/>
      <c r="I5" s="744"/>
      <c r="J5" s="744" t="s">
        <v>52</v>
      </c>
      <c r="K5" s="744"/>
      <c r="L5" s="744"/>
      <c r="M5" s="744"/>
      <c r="N5" s="744"/>
      <c r="O5" s="744"/>
      <c r="P5" s="744" t="s">
        <v>57</v>
      </c>
      <c r="Q5" s="744"/>
      <c r="R5" s="744"/>
      <c r="S5" s="744"/>
      <c r="T5" s="744" t="s">
        <v>62</v>
      </c>
      <c r="U5" s="744"/>
      <c r="V5" s="744"/>
      <c r="W5" s="744"/>
      <c r="X5" s="745"/>
    </row>
    <row r="6" spans="1:24" ht="44.25" customHeight="1" thickBot="1" x14ac:dyDescent="0.3">
      <c r="A6" s="761" t="s">
        <v>35</v>
      </c>
      <c r="B6" s="761"/>
      <c r="C6" s="763"/>
      <c r="D6" s="765"/>
      <c r="E6" s="763"/>
      <c r="F6" s="219" t="s">
        <v>48</v>
      </c>
      <c r="G6" s="220" t="s">
        <v>49</v>
      </c>
      <c r="H6" s="220" t="s">
        <v>50</v>
      </c>
      <c r="I6" s="220" t="s">
        <v>51</v>
      </c>
      <c r="J6" s="220" t="s">
        <v>53</v>
      </c>
      <c r="K6" s="305"/>
      <c r="L6" s="220" t="s">
        <v>54</v>
      </c>
      <c r="M6" s="220" t="s">
        <v>51</v>
      </c>
      <c r="N6" s="220" t="s">
        <v>55</v>
      </c>
      <c r="O6" s="220" t="s">
        <v>56</v>
      </c>
      <c r="P6" s="220" t="s">
        <v>58</v>
      </c>
      <c r="Q6" s="220" t="s">
        <v>59</v>
      </c>
      <c r="R6" s="220" t="s">
        <v>60</v>
      </c>
      <c r="S6" s="220" t="s">
        <v>61</v>
      </c>
      <c r="T6" s="220" t="s">
        <v>63</v>
      </c>
      <c r="U6" s="220" t="s">
        <v>64</v>
      </c>
      <c r="V6" s="220" t="s">
        <v>65</v>
      </c>
      <c r="W6" s="220" t="s">
        <v>66</v>
      </c>
      <c r="X6" s="221" t="s">
        <v>67</v>
      </c>
    </row>
    <row r="7" spans="1:24" ht="35.450000000000003" customHeight="1" x14ac:dyDescent="0.25">
      <c r="A7" s="751">
        <v>1</v>
      </c>
      <c r="B7" s="716" t="s">
        <v>151</v>
      </c>
      <c r="C7" s="728" t="s">
        <v>201</v>
      </c>
      <c r="D7" s="306" t="s">
        <v>202</v>
      </c>
      <c r="E7" s="209">
        <v>100</v>
      </c>
      <c r="F7" s="209">
        <v>90</v>
      </c>
      <c r="G7" s="209"/>
      <c r="H7" s="210"/>
      <c r="I7" s="307"/>
      <c r="J7" s="247">
        <v>66</v>
      </c>
      <c r="K7" s="247">
        <v>0</v>
      </c>
      <c r="L7" s="247"/>
      <c r="M7" s="746"/>
      <c r="N7" s="746"/>
      <c r="O7" s="752"/>
      <c r="P7" s="746" t="s">
        <v>122</v>
      </c>
      <c r="Q7" s="746" t="s">
        <v>122</v>
      </c>
      <c r="R7" s="746" t="s">
        <v>122</v>
      </c>
      <c r="S7" s="700" t="s">
        <v>203</v>
      </c>
      <c r="T7" s="747">
        <v>7541345</v>
      </c>
      <c r="U7" s="747"/>
      <c r="V7" s="700" t="s">
        <v>204</v>
      </c>
      <c r="W7" s="700" t="s">
        <v>205</v>
      </c>
      <c r="X7" s="748">
        <v>7541345</v>
      </c>
    </row>
    <row r="8" spans="1:24" ht="35.450000000000003" customHeight="1" x14ac:dyDescent="0.25">
      <c r="A8" s="714"/>
      <c r="B8" s="717"/>
      <c r="C8" s="729"/>
      <c r="D8" s="308" t="s">
        <v>206</v>
      </c>
      <c r="E8" s="209">
        <v>568066700</v>
      </c>
      <c r="F8" s="209">
        <v>167866700</v>
      </c>
      <c r="G8" s="209"/>
      <c r="H8" s="222"/>
      <c r="I8" s="309"/>
      <c r="J8" s="245">
        <v>67866700</v>
      </c>
      <c r="K8" s="245">
        <v>0</v>
      </c>
      <c r="L8" s="245"/>
      <c r="M8" s="723"/>
      <c r="N8" s="723"/>
      <c r="O8" s="752"/>
      <c r="P8" s="723"/>
      <c r="Q8" s="723"/>
      <c r="R8" s="723"/>
      <c r="S8" s="676"/>
      <c r="T8" s="732"/>
      <c r="U8" s="732"/>
      <c r="V8" s="676"/>
      <c r="W8" s="676"/>
      <c r="X8" s="706"/>
    </row>
    <row r="9" spans="1:24" ht="35.450000000000003" customHeight="1" x14ac:dyDescent="0.25">
      <c r="A9" s="714"/>
      <c r="B9" s="717"/>
      <c r="C9" s="729"/>
      <c r="D9" s="308" t="s">
        <v>36</v>
      </c>
      <c r="E9" s="209">
        <v>0</v>
      </c>
      <c r="F9" s="209">
        <v>0</v>
      </c>
      <c r="G9" s="223"/>
      <c r="H9" s="222"/>
      <c r="I9" s="309"/>
      <c r="J9" s="241"/>
      <c r="K9" s="241"/>
      <c r="L9" s="241"/>
      <c r="M9" s="723"/>
      <c r="N9" s="723"/>
      <c r="O9" s="752"/>
      <c r="P9" s="723"/>
      <c r="Q9" s="723"/>
      <c r="R9" s="723"/>
      <c r="S9" s="676"/>
      <c r="T9" s="732"/>
      <c r="U9" s="732"/>
      <c r="V9" s="676"/>
      <c r="W9" s="676"/>
      <c r="X9" s="706"/>
    </row>
    <row r="10" spans="1:24" ht="35.450000000000003" customHeight="1" thickBot="1" x14ac:dyDescent="0.3">
      <c r="A10" s="714"/>
      <c r="B10" s="718"/>
      <c r="C10" s="730"/>
      <c r="D10" s="310" t="s">
        <v>37</v>
      </c>
      <c r="E10" s="311">
        <v>0</v>
      </c>
      <c r="F10" s="240">
        <v>18880000</v>
      </c>
      <c r="G10" s="212"/>
      <c r="H10" s="211"/>
      <c r="I10" s="230"/>
      <c r="J10" s="240">
        <v>3880000</v>
      </c>
      <c r="K10" s="224">
        <v>0</v>
      </c>
      <c r="L10" s="240"/>
      <c r="M10" s="724"/>
      <c r="N10" s="724"/>
      <c r="O10" s="753"/>
      <c r="P10" s="724"/>
      <c r="Q10" s="724"/>
      <c r="R10" s="724"/>
      <c r="S10" s="693"/>
      <c r="T10" s="733"/>
      <c r="U10" s="733"/>
      <c r="V10" s="693"/>
      <c r="W10" s="693"/>
      <c r="X10" s="707"/>
    </row>
    <row r="11" spans="1:24" ht="35.450000000000003" customHeight="1" x14ac:dyDescent="0.25">
      <c r="A11" s="714">
        <v>2</v>
      </c>
      <c r="B11" s="716" t="s">
        <v>207</v>
      </c>
      <c r="C11" s="728" t="s">
        <v>208</v>
      </c>
      <c r="D11" s="306" t="s">
        <v>202</v>
      </c>
      <c r="E11" s="209">
        <v>100</v>
      </c>
      <c r="F11" s="209">
        <v>90</v>
      </c>
      <c r="G11" s="209"/>
      <c r="H11" s="208"/>
      <c r="I11" s="229"/>
      <c r="J11" s="238">
        <v>64</v>
      </c>
      <c r="K11" s="238">
        <v>0</v>
      </c>
      <c r="L11" s="238"/>
      <c r="M11" s="722"/>
      <c r="N11" s="722"/>
      <c r="O11" s="675"/>
      <c r="P11" s="722" t="s">
        <v>122</v>
      </c>
      <c r="Q11" s="722" t="s">
        <v>122</v>
      </c>
      <c r="R11" s="722" t="s">
        <v>122</v>
      </c>
      <c r="S11" s="675" t="s">
        <v>203</v>
      </c>
      <c r="T11" s="731">
        <v>7541345</v>
      </c>
      <c r="U11" s="731"/>
      <c r="V11" s="675" t="s">
        <v>204</v>
      </c>
      <c r="W11" s="675" t="s">
        <v>205</v>
      </c>
      <c r="X11" s="705">
        <v>7541345</v>
      </c>
    </row>
    <row r="12" spans="1:24" ht="35.450000000000003" customHeight="1" x14ac:dyDescent="0.25">
      <c r="A12" s="714"/>
      <c r="B12" s="717"/>
      <c r="C12" s="729"/>
      <c r="D12" s="308" t="s">
        <v>206</v>
      </c>
      <c r="E12" s="209">
        <v>958164666</v>
      </c>
      <c r="F12" s="209">
        <v>310442000</v>
      </c>
      <c r="G12" s="209"/>
      <c r="H12" s="222"/>
      <c r="I12" s="309"/>
      <c r="J12" s="245">
        <v>307897900</v>
      </c>
      <c r="K12" s="245">
        <v>0</v>
      </c>
      <c r="L12" s="245"/>
      <c r="M12" s="723"/>
      <c r="N12" s="723"/>
      <c r="O12" s="676"/>
      <c r="P12" s="723"/>
      <c r="Q12" s="723"/>
      <c r="R12" s="723"/>
      <c r="S12" s="676"/>
      <c r="T12" s="732"/>
      <c r="U12" s="732"/>
      <c r="V12" s="676"/>
      <c r="W12" s="676"/>
      <c r="X12" s="706"/>
    </row>
    <row r="13" spans="1:24" ht="35.450000000000003" customHeight="1" x14ac:dyDescent="0.25">
      <c r="A13" s="714"/>
      <c r="B13" s="717"/>
      <c r="C13" s="729"/>
      <c r="D13" s="308" t="s">
        <v>36</v>
      </c>
      <c r="E13" s="209">
        <v>0</v>
      </c>
      <c r="F13" s="209">
        <v>0</v>
      </c>
      <c r="G13" s="223"/>
      <c r="H13" s="222"/>
      <c r="I13" s="309"/>
      <c r="J13" s="241"/>
      <c r="K13" s="241"/>
      <c r="L13" s="241"/>
      <c r="M13" s="723"/>
      <c r="N13" s="723"/>
      <c r="O13" s="676"/>
      <c r="P13" s="723"/>
      <c r="Q13" s="723"/>
      <c r="R13" s="723"/>
      <c r="S13" s="676"/>
      <c r="T13" s="732"/>
      <c r="U13" s="732"/>
      <c r="V13" s="676"/>
      <c r="W13" s="676"/>
      <c r="X13" s="706"/>
    </row>
    <row r="14" spans="1:24" ht="35.450000000000003" customHeight="1" thickBot="1" x14ac:dyDescent="0.3">
      <c r="A14" s="714"/>
      <c r="B14" s="718"/>
      <c r="C14" s="730"/>
      <c r="D14" s="310" t="s">
        <v>37</v>
      </c>
      <c r="E14" s="209">
        <v>0</v>
      </c>
      <c r="F14" s="209">
        <v>7743334</v>
      </c>
      <c r="G14" s="212"/>
      <c r="H14" s="211"/>
      <c r="I14" s="230"/>
      <c r="J14" s="245">
        <v>7743334</v>
      </c>
      <c r="K14" s="224">
        <v>0</v>
      </c>
      <c r="L14" s="246"/>
      <c r="M14" s="724"/>
      <c r="N14" s="724"/>
      <c r="O14" s="693"/>
      <c r="P14" s="724"/>
      <c r="Q14" s="724"/>
      <c r="R14" s="724"/>
      <c r="S14" s="693"/>
      <c r="T14" s="733"/>
      <c r="U14" s="733"/>
      <c r="V14" s="693"/>
      <c r="W14" s="693"/>
      <c r="X14" s="707"/>
    </row>
    <row r="15" spans="1:24" ht="35.450000000000003" customHeight="1" x14ac:dyDescent="0.25">
      <c r="A15" s="714">
        <v>3</v>
      </c>
      <c r="B15" s="716" t="s">
        <v>156</v>
      </c>
      <c r="C15" s="728" t="s">
        <v>208</v>
      </c>
      <c r="D15" s="306" t="s">
        <v>202</v>
      </c>
      <c r="E15" s="312">
        <v>100</v>
      </c>
      <c r="F15" s="312">
        <v>1</v>
      </c>
      <c r="G15" s="313"/>
      <c r="H15" s="208"/>
      <c r="I15" s="229"/>
      <c r="J15" s="213">
        <v>0.22</v>
      </c>
      <c r="K15" s="238">
        <v>0</v>
      </c>
      <c r="L15" s="213"/>
      <c r="M15" s="722"/>
      <c r="N15" s="722"/>
      <c r="O15" s="675"/>
      <c r="P15" s="722" t="s">
        <v>122</v>
      </c>
      <c r="Q15" s="722" t="s">
        <v>122</v>
      </c>
      <c r="R15" s="722" t="s">
        <v>122</v>
      </c>
      <c r="S15" s="675" t="s">
        <v>203</v>
      </c>
      <c r="T15" s="731">
        <v>7541345</v>
      </c>
      <c r="U15" s="731"/>
      <c r="V15" s="675" t="s">
        <v>204</v>
      </c>
      <c r="W15" s="675" t="s">
        <v>205</v>
      </c>
      <c r="X15" s="705">
        <v>7541345</v>
      </c>
    </row>
    <row r="16" spans="1:24" ht="35.450000000000003" customHeight="1" x14ac:dyDescent="0.25">
      <c r="A16" s="714"/>
      <c r="B16" s="717"/>
      <c r="C16" s="729"/>
      <c r="D16" s="308" t="s">
        <v>206</v>
      </c>
      <c r="E16" s="314">
        <v>2803883167</v>
      </c>
      <c r="F16" s="314">
        <v>829793500</v>
      </c>
      <c r="G16" s="209"/>
      <c r="H16" s="222"/>
      <c r="I16" s="309"/>
      <c r="J16" s="314">
        <v>592517800</v>
      </c>
      <c r="K16" s="245">
        <v>0</v>
      </c>
      <c r="L16" s="245"/>
      <c r="M16" s="723"/>
      <c r="N16" s="723"/>
      <c r="O16" s="676"/>
      <c r="P16" s="723"/>
      <c r="Q16" s="723"/>
      <c r="R16" s="723"/>
      <c r="S16" s="676"/>
      <c r="T16" s="732"/>
      <c r="U16" s="732"/>
      <c r="V16" s="676"/>
      <c r="W16" s="676"/>
      <c r="X16" s="706"/>
    </row>
    <row r="17" spans="1:24" ht="35.450000000000003" customHeight="1" x14ac:dyDescent="0.25">
      <c r="A17" s="714"/>
      <c r="B17" s="717"/>
      <c r="C17" s="729"/>
      <c r="D17" s="308" t="s">
        <v>36</v>
      </c>
      <c r="E17" s="241">
        <v>0</v>
      </c>
      <c r="F17" s="241">
        <v>0</v>
      </c>
      <c r="G17" s="223"/>
      <c r="H17" s="222"/>
      <c r="I17" s="309"/>
      <c r="J17" s="315"/>
      <c r="K17" s="241"/>
      <c r="L17" s="241"/>
      <c r="M17" s="723"/>
      <c r="N17" s="723"/>
      <c r="O17" s="676"/>
      <c r="P17" s="723"/>
      <c r="Q17" s="723"/>
      <c r="R17" s="723"/>
      <c r="S17" s="676"/>
      <c r="T17" s="732"/>
      <c r="U17" s="732"/>
      <c r="V17" s="676"/>
      <c r="W17" s="676"/>
      <c r="X17" s="706"/>
    </row>
    <row r="18" spans="1:24" ht="35.450000000000003" customHeight="1" thickBot="1" x14ac:dyDescent="0.3">
      <c r="A18" s="714"/>
      <c r="B18" s="718"/>
      <c r="C18" s="730"/>
      <c r="D18" s="310" t="s">
        <v>37</v>
      </c>
      <c r="E18" s="224">
        <v>0</v>
      </c>
      <c r="F18" s="316">
        <v>29829333</v>
      </c>
      <c r="G18" s="212"/>
      <c r="H18" s="211"/>
      <c r="I18" s="230"/>
      <c r="J18" s="314">
        <v>26006000</v>
      </c>
      <c r="K18" s="224">
        <v>0</v>
      </c>
      <c r="L18" s="246"/>
      <c r="M18" s="724"/>
      <c r="N18" s="724"/>
      <c r="O18" s="693"/>
      <c r="P18" s="724"/>
      <c r="Q18" s="724"/>
      <c r="R18" s="724"/>
      <c r="S18" s="693"/>
      <c r="T18" s="733"/>
      <c r="U18" s="733"/>
      <c r="V18" s="693"/>
      <c r="W18" s="693"/>
      <c r="X18" s="707"/>
    </row>
    <row r="19" spans="1:24" ht="35.450000000000003" customHeight="1" x14ac:dyDescent="0.25">
      <c r="A19" s="714">
        <v>4</v>
      </c>
      <c r="B19" s="716" t="s">
        <v>157</v>
      </c>
      <c r="C19" s="728" t="s">
        <v>208</v>
      </c>
      <c r="D19" s="306" t="s">
        <v>202</v>
      </c>
      <c r="E19" s="227">
        <v>100</v>
      </c>
      <c r="F19" s="227">
        <v>100</v>
      </c>
      <c r="G19" s="209"/>
      <c r="H19" s="208"/>
      <c r="I19" s="229"/>
      <c r="J19" s="214">
        <v>64</v>
      </c>
      <c r="K19" s="214">
        <v>0</v>
      </c>
      <c r="L19" s="214"/>
      <c r="M19" s="722"/>
      <c r="N19" s="722"/>
      <c r="O19" s="675"/>
      <c r="P19" s="722" t="s">
        <v>122</v>
      </c>
      <c r="Q19" s="722" t="s">
        <v>122</v>
      </c>
      <c r="R19" s="722" t="s">
        <v>122</v>
      </c>
      <c r="S19" s="675" t="s">
        <v>203</v>
      </c>
      <c r="T19" s="731">
        <v>7541345</v>
      </c>
      <c r="U19" s="731"/>
      <c r="V19" s="675" t="s">
        <v>204</v>
      </c>
      <c r="W19" s="675" t="s">
        <v>205</v>
      </c>
      <c r="X19" s="705">
        <v>7541345</v>
      </c>
    </row>
    <row r="20" spans="1:24" ht="35.450000000000003" customHeight="1" x14ac:dyDescent="0.25">
      <c r="A20" s="714"/>
      <c r="B20" s="717"/>
      <c r="C20" s="729"/>
      <c r="D20" s="308" t="s">
        <v>206</v>
      </c>
      <c r="E20" s="314">
        <v>337779000</v>
      </c>
      <c r="F20" s="314">
        <v>71379000</v>
      </c>
      <c r="G20" s="209"/>
      <c r="H20" s="222"/>
      <c r="I20" s="309"/>
      <c r="J20" s="317">
        <v>71379000</v>
      </c>
      <c r="K20" s="245">
        <v>0</v>
      </c>
      <c r="L20" s="245"/>
      <c r="M20" s="723"/>
      <c r="N20" s="723"/>
      <c r="O20" s="676"/>
      <c r="P20" s="723"/>
      <c r="Q20" s="723"/>
      <c r="R20" s="723"/>
      <c r="S20" s="676"/>
      <c r="T20" s="732"/>
      <c r="U20" s="732"/>
      <c r="V20" s="676"/>
      <c r="W20" s="676"/>
      <c r="X20" s="706"/>
    </row>
    <row r="21" spans="1:24" ht="35.450000000000003" customHeight="1" x14ac:dyDescent="0.25">
      <c r="A21" s="714"/>
      <c r="B21" s="717"/>
      <c r="C21" s="729"/>
      <c r="D21" s="308" t="s">
        <v>36</v>
      </c>
      <c r="E21" s="241">
        <v>0</v>
      </c>
      <c r="F21" s="241">
        <v>0</v>
      </c>
      <c r="G21" s="223"/>
      <c r="H21" s="222"/>
      <c r="I21" s="309"/>
      <c r="J21" s="241"/>
      <c r="K21" s="241"/>
      <c r="L21" s="241"/>
      <c r="M21" s="723"/>
      <c r="N21" s="723"/>
      <c r="O21" s="676"/>
      <c r="P21" s="723"/>
      <c r="Q21" s="723"/>
      <c r="R21" s="723"/>
      <c r="S21" s="676"/>
      <c r="T21" s="732"/>
      <c r="U21" s="732"/>
      <c r="V21" s="676"/>
      <c r="W21" s="676"/>
      <c r="X21" s="706"/>
    </row>
    <row r="22" spans="1:24" ht="35.450000000000003" customHeight="1" thickBot="1" x14ac:dyDescent="0.3">
      <c r="A22" s="714"/>
      <c r="B22" s="718"/>
      <c r="C22" s="730"/>
      <c r="D22" s="310" t="s">
        <v>37</v>
      </c>
      <c r="E22" s="224">
        <v>0</v>
      </c>
      <c r="F22" s="316">
        <v>5250000</v>
      </c>
      <c r="G22" s="212"/>
      <c r="H22" s="211"/>
      <c r="I22" s="230"/>
      <c r="J22" s="317">
        <v>5250000</v>
      </c>
      <c r="K22" s="224">
        <v>0</v>
      </c>
      <c r="L22" s="246"/>
      <c r="M22" s="724"/>
      <c r="N22" s="724"/>
      <c r="O22" s="693"/>
      <c r="P22" s="724"/>
      <c r="Q22" s="724"/>
      <c r="R22" s="724"/>
      <c r="S22" s="693"/>
      <c r="T22" s="733"/>
      <c r="U22" s="733"/>
      <c r="V22" s="693"/>
      <c r="W22" s="693"/>
      <c r="X22" s="707"/>
    </row>
    <row r="23" spans="1:24" ht="35.450000000000003" customHeight="1" x14ac:dyDescent="0.25">
      <c r="A23" s="714">
        <v>5</v>
      </c>
      <c r="B23" s="716" t="s">
        <v>158</v>
      </c>
      <c r="C23" s="728" t="s">
        <v>208</v>
      </c>
      <c r="D23" s="306" t="s">
        <v>202</v>
      </c>
      <c r="E23" s="227">
        <v>4</v>
      </c>
      <c r="F23" s="227">
        <v>3.5</v>
      </c>
      <c r="G23" s="209"/>
      <c r="H23" s="208"/>
      <c r="I23" s="229"/>
      <c r="J23" s="215">
        <v>2.14</v>
      </c>
      <c r="K23" s="215">
        <v>0</v>
      </c>
      <c r="L23" s="215"/>
      <c r="M23" s="722"/>
      <c r="N23" s="722"/>
      <c r="O23" s="675"/>
      <c r="P23" s="722" t="s">
        <v>122</v>
      </c>
      <c r="Q23" s="722" t="s">
        <v>122</v>
      </c>
      <c r="R23" s="722" t="s">
        <v>122</v>
      </c>
      <c r="S23" s="675" t="s">
        <v>203</v>
      </c>
      <c r="T23" s="731">
        <v>7541345</v>
      </c>
      <c r="U23" s="731"/>
      <c r="V23" s="675" t="s">
        <v>204</v>
      </c>
      <c r="W23" s="675" t="s">
        <v>205</v>
      </c>
      <c r="X23" s="705">
        <v>7541345</v>
      </c>
    </row>
    <row r="24" spans="1:24" ht="35.450000000000003" customHeight="1" x14ac:dyDescent="0.25">
      <c r="A24" s="714"/>
      <c r="B24" s="717"/>
      <c r="C24" s="729"/>
      <c r="D24" s="308" t="s">
        <v>206</v>
      </c>
      <c r="E24" s="318">
        <v>581153665</v>
      </c>
      <c r="F24" s="318">
        <v>111034000</v>
      </c>
      <c r="G24" s="209"/>
      <c r="H24" s="222"/>
      <c r="I24" s="309"/>
      <c r="J24" s="317">
        <v>109241800</v>
      </c>
      <c r="K24" s="245">
        <v>0</v>
      </c>
      <c r="L24" s="245"/>
      <c r="M24" s="723"/>
      <c r="N24" s="723"/>
      <c r="O24" s="676"/>
      <c r="P24" s="723"/>
      <c r="Q24" s="723"/>
      <c r="R24" s="723"/>
      <c r="S24" s="676"/>
      <c r="T24" s="732"/>
      <c r="U24" s="732"/>
      <c r="V24" s="676"/>
      <c r="W24" s="676"/>
      <c r="X24" s="706"/>
    </row>
    <row r="25" spans="1:24" ht="35.450000000000003" customHeight="1" x14ac:dyDescent="0.25">
      <c r="A25" s="714"/>
      <c r="B25" s="717"/>
      <c r="C25" s="729"/>
      <c r="D25" s="308" t="s">
        <v>36</v>
      </c>
      <c r="E25" s="241">
        <v>0</v>
      </c>
      <c r="F25" s="241">
        <v>0</v>
      </c>
      <c r="G25" s="223"/>
      <c r="H25" s="222"/>
      <c r="I25" s="309"/>
      <c r="J25" s="241"/>
      <c r="K25" s="241"/>
      <c r="L25" s="241"/>
      <c r="M25" s="723"/>
      <c r="N25" s="723"/>
      <c r="O25" s="676"/>
      <c r="P25" s="723"/>
      <c r="Q25" s="723"/>
      <c r="R25" s="723"/>
      <c r="S25" s="676"/>
      <c r="T25" s="732"/>
      <c r="U25" s="732"/>
      <c r="V25" s="676"/>
      <c r="W25" s="676"/>
      <c r="X25" s="706"/>
    </row>
    <row r="26" spans="1:24" ht="35.450000000000003" customHeight="1" thickBot="1" x14ac:dyDescent="0.3">
      <c r="A26" s="714"/>
      <c r="B26" s="718"/>
      <c r="C26" s="730"/>
      <c r="D26" s="310" t="s">
        <v>37</v>
      </c>
      <c r="E26" s="224">
        <v>0</v>
      </c>
      <c r="F26" s="316">
        <v>8194667</v>
      </c>
      <c r="G26" s="212"/>
      <c r="H26" s="211"/>
      <c r="I26" s="230"/>
      <c r="J26" s="317">
        <v>0</v>
      </c>
      <c r="K26" s="224">
        <v>0</v>
      </c>
      <c r="L26" s="246"/>
      <c r="M26" s="724"/>
      <c r="N26" s="724"/>
      <c r="O26" s="693"/>
      <c r="P26" s="724"/>
      <c r="Q26" s="724"/>
      <c r="R26" s="724"/>
      <c r="S26" s="693"/>
      <c r="T26" s="733"/>
      <c r="U26" s="733"/>
      <c r="V26" s="693"/>
      <c r="W26" s="693"/>
      <c r="X26" s="707"/>
    </row>
    <row r="27" spans="1:24" ht="35.450000000000003" customHeight="1" x14ac:dyDescent="0.25">
      <c r="A27" s="714">
        <v>6</v>
      </c>
      <c r="B27" s="725" t="s">
        <v>159</v>
      </c>
      <c r="C27" s="728" t="s">
        <v>208</v>
      </c>
      <c r="D27" s="306" t="s">
        <v>202</v>
      </c>
      <c r="E27" s="227">
        <v>2500</v>
      </c>
      <c r="F27" s="227">
        <v>1600</v>
      </c>
      <c r="G27" s="209"/>
      <c r="H27" s="208"/>
      <c r="I27" s="229"/>
      <c r="J27" s="238">
        <v>1519</v>
      </c>
      <c r="K27" s="238">
        <v>0</v>
      </c>
      <c r="L27" s="238"/>
      <c r="M27" s="722"/>
      <c r="N27" s="722"/>
      <c r="O27" s="675"/>
      <c r="P27" s="722" t="s">
        <v>122</v>
      </c>
      <c r="Q27" s="722" t="s">
        <v>122</v>
      </c>
      <c r="R27" s="722" t="s">
        <v>122</v>
      </c>
      <c r="S27" s="675" t="s">
        <v>203</v>
      </c>
      <c r="T27" s="731">
        <v>7541345</v>
      </c>
      <c r="U27" s="731"/>
      <c r="V27" s="675" t="s">
        <v>204</v>
      </c>
      <c r="W27" s="675" t="s">
        <v>205</v>
      </c>
      <c r="X27" s="705">
        <v>7541345</v>
      </c>
    </row>
    <row r="28" spans="1:24" ht="35.450000000000003" customHeight="1" x14ac:dyDescent="0.25">
      <c r="A28" s="714"/>
      <c r="B28" s="726"/>
      <c r="C28" s="729"/>
      <c r="D28" s="308" t="s">
        <v>206</v>
      </c>
      <c r="E28" s="318">
        <v>1693737031</v>
      </c>
      <c r="F28" s="318">
        <v>395461240</v>
      </c>
      <c r="G28" s="209"/>
      <c r="H28" s="222"/>
      <c r="I28" s="309"/>
      <c r="J28" s="247">
        <v>395152240</v>
      </c>
      <c r="K28" s="245">
        <v>0</v>
      </c>
      <c r="L28" s="245"/>
      <c r="M28" s="723"/>
      <c r="N28" s="723"/>
      <c r="O28" s="676"/>
      <c r="P28" s="723"/>
      <c r="Q28" s="723"/>
      <c r="R28" s="723"/>
      <c r="S28" s="676"/>
      <c r="T28" s="732"/>
      <c r="U28" s="732"/>
      <c r="V28" s="676"/>
      <c r="W28" s="676"/>
      <c r="X28" s="706"/>
    </row>
    <row r="29" spans="1:24" ht="35.450000000000003" customHeight="1" x14ac:dyDescent="0.25">
      <c r="A29" s="714"/>
      <c r="B29" s="726"/>
      <c r="C29" s="729"/>
      <c r="D29" s="308" t="s">
        <v>36</v>
      </c>
      <c r="E29" s="241">
        <v>0</v>
      </c>
      <c r="F29" s="241">
        <v>0</v>
      </c>
      <c r="G29" s="223"/>
      <c r="H29" s="222"/>
      <c r="I29" s="309"/>
      <c r="J29" s="241"/>
      <c r="K29" s="241"/>
      <c r="L29" s="241"/>
      <c r="M29" s="723"/>
      <c r="N29" s="723"/>
      <c r="O29" s="676"/>
      <c r="P29" s="723"/>
      <c r="Q29" s="723"/>
      <c r="R29" s="723"/>
      <c r="S29" s="676"/>
      <c r="T29" s="732"/>
      <c r="U29" s="732"/>
      <c r="V29" s="676"/>
      <c r="W29" s="676"/>
      <c r="X29" s="706"/>
    </row>
    <row r="30" spans="1:24" ht="35.450000000000003" customHeight="1" thickBot="1" x14ac:dyDescent="0.3">
      <c r="A30" s="714"/>
      <c r="B30" s="727"/>
      <c r="C30" s="730"/>
      <c r="D30" s="310" t="s">
        <v>37</v>
      </c>
      <c r="E30" s="224">
        <v>0</v>
      </c>
      <c r="F30" s="316">
        <v>322045973</v>
      </c>
      <c r="G30" s="212"/>
      <c r="H30" s="211"/>
      <c r="I30" s="230"/>
      <c r="J30" s="246">
        <v>3163333</v>
      </c>
      <c r="K30" s="224">
        <v>0</v>
      </c>
      <c r="L30" s="246"/>
      <c r="M30" s="724"/>
      <c r="N30" s="724"/>
      <c r="O30" s="693"/>
      <c r="P30" s="724"/>
      <c r="Q30" s="724"/>
      <c r="R30" s="724"/>
      <c r="S30" s="693"/>
      <c r="T30" s="733"/>
      <c r="U30" s="733"/>
      <c r="V30" s="693"/>
      <c r="W30" s="693"/>
      <c r="X30" s="707"/>
    </row>
    <row r="31" spans="1:24" ht="35.450000000000003" customHeight="1" x14ac:dyDescent="0.25">
      <c r="A31" s="714">
        <v>7</v>
      </c>
      <c r="B31" s="716" t="s">
        <v>160</v>
      </c>
      <c r="C31" s="728" t="s">
        <v>208</v>
      </c>
      <c r="D31" s="306" t="s">
        <v>202</v>
      </c>
      <c r="E31" s="319">
        <v>6</v>
      </c>
      <c r="F31" s="319">
        <v>5.5</v>
      </c>
      <c r="G31" s="209"/>
      <c r="H31" s="208"/>
      <c r="I31" s="229"/>
      <c r="J31" s="215">
        <v>4.6900000000000004</v>
      </c>
      <c r="K31" s="214">
        <v>0</v>
      </c>
      <c r="L31" s="215"/>
      <c r="M31" s="722"/>
      <c r="N31" s="722"/>
      <c r="O31" s="675"/>
      <c r="P31" s="722" t="s">
        <v>122</v>
      </c>
      <c r="Q31" s="722" t="s">
        <v>122</v>
      </c>
      <c r="R31" s="722" t="s">
        <v>122</v>
      </c>
      <c r="S31" s="675" t="s">
        <v>203</v>
      </c>
      <c r="T31" s="731">
        <v>7541345</v>
      </c>
      <c r="U31" s="731"/>
      <c r="V31" s="675" t="s">
        <v>204</v>
      </c>
      <c r="W31" s="675" t="s">
        <v>205</v>
      </c>
      <c r="X31" s="705">
        <v>7541345</v>
      </c>
    </row>
    <row r="32" spans="1:24" ht="35.450000000000003" customHeight="1" x14ac:dyDescent="0.25">
      <c r="A32" s="714"/>
      <c r="B32" s="717"/>
      <c r="C32" s="729"/>
      <c r="D32" s="308" t="s">
        <v>206</v>
      </c>
      <c r="E32" s="318">
        <v>1113374300</v>
      </c>
      <c r="F32" s="318">
        <v>79423300</v>
      </c>
      <c r="G32" s="209"/>
      <c r="H32" s="222"/>
      <c r="I32" s="309"/>
      <c r="J32" s="245">
        <v>79423300</v>
      </c>
      <c r="K32" s="245">
        <v>0</v>
      </c>
      <c r="L32" s="245"/>
      <c r="M32" s="723"/>
      <c r="N32" s="723"/>
      <c r="O32" s="676"/>
      <c r="P32" s="723"/>
      <c r="Q32" s="723"/>
      <c r="R32" s="723"/>
      <c r="S32" s="676"/>
      <c r="T32" s="732"/>
      <c r="U32" s="732"/>
      <c r="V32" s="676"/>
      <c r="W32" s="676"/>
      <c r="X32" s="706"/>
    </row>
    <row r="33" spans="1:24" ht="35.450000000000003" customHeight="1" x14ac:dyDescent="0.25">
      <c r="A33" s="714"/>
      <c r="B33" s="717"/>
      <c r="C33" s="729"/>
      <c r="D33" s="308" t="s">
        <v>36</v>
      </c>
      <c r="E33" s="241">
        <v>0</v>
      </c>
      <c r="F33" s="241">
        <v>0</v>
      </c>
      <c r="G33" s="223"/>
      <c r="H33" s="222"/>
      <c r="I33" s="309"/>
      <c r="J33" s="241"/>
      <c r="K33" s="241"/>
      <c r="L33" s="241"/>
      <c r="M33" s="723"/>
      <c r="N33" s="723"/>
      <c r="O33" s="676"/>
      <c r="P33" s="723"/>
      <c r="Q33" s="723"/>
      <c r="R33" s="723"/>
      <c r="S33" s="676"/>
      <c r="T33" s="732"/>
      <c r="U33" s="732"/>
      <c r="V33" s="676"/>
      <c r="W33" s="676"/>
      <c r="X33" s="706"/>
    </row>
    <row r="34" spans="1:24" ht="35.450000000000003" customHeight="1" thickBot="1" x14ac:dyDescent="0.3">
      <c r="A34" s="714"/>
      <c r="B34" s="718"/>
      <c r="C34" s="730"/>
      <c r="D34" s="310" t="s">
        <v>37</v>
      </c>
      <c r="E34" s="224">
        <v>0</v>
      </c>
      <c r="F34" s="316">
        <v>3430000</v>
      </c>
      <c r="G34" s="212"/>
      <c r="H34" s="211"/>
      <c r="I34" s="230"/>
      <c r="J34" s="246">
        <v>3430000</v>
      </c>
      <c r="K34" s="224">
        <v>0</v>
      </c>
      <c r="L34" s="246"/>
      <c r="M34" s="724"/>
      <c r="N34" s="724"/>
      <c r="O34" s="693"/>
      <c r="P34" s="724"/>
      <c r="Q34" s="724"/>
      <c r="R34" s="724"/>
      <c r="S34" s="693"/>
      <c r="T34" s="733"/>
      <c r="U34" s="733"/>
      <c r="V34" s="693"/>
      <c r="W34" s="693"/>
      <c r="X34" s="707"/>
    </row>
    <row r="35" spans="1:24" ht="35.450000000000003" customHeight="1" x14ac:dyDescent="0.25">
      <c r="A35" s="714">
        <v>8</v>
      </c>
      <c r="B35" s="716" t="s">
        <v>209</v>
      </c>
      <c r="C35" s="728" t="s">
        <v>208</v>
      </c>
      <c r="D35" s="306" t="s">
        <v>202</v>
      </c>
      <c r="E35" s="320">
        <v>1</v>
      </c>
      <c r="F35" s="320">
        <v>1</v>
      </c>
      <c r="G35" s="313"/>
      <c r="H35" s="208"/>
      <c r="I35" s="229"/>
      <c r="J35" s="321">
        <v>1</v>
      </c>
      <c r="K35" s="238">
        <v>0</v>
      </c>
      <c r="L35" s="238"/>
      <c r="M35" s="722"/>
      <c r="N35" s="722"/>
      <c r="O35" s="675"/>
      <c r="P35" s="722" t="s">
        <v>122</v>
      </c>
      <c r="Q35" s="722" t="s">
        <v>122</v>
      </c>
      <c r="R35" s="722" t="s">
        <v>122</v>
      </c>
      <c r="S35" s="675" t="s">
        <v>203</v>
      </c>
      <c r="T35" s="731">
        <v>7541345</v>
      </c>
      <c r="U35" s="731"/>
      <c r="V35" s="675" t="s">
        <v>204</v>
      </c>
      <c r="W35" s="675" t="s">
        <v>205</v>
      </c>
      <c r="X35" s="705">
        <v>7541345</v>
      </c>
    </row>
    <row r="36" spans="1:24" ht="35.450000000000003" customHeight="1" x14ac:dyDescent="0.25">
      <c r="A36" s="714"/>
      <c r="B36" s="717"/>
      <c r="C36" s="729"/>
      <c r="D36" s="308" t="s">
        <v>206</v>
      </c>
      <c r="E36" s="318">
        <v>831803167</v>
      </c>
      <c r="F36" s="318">
        <v>260136500</v>
      </c>
      <c r="G36" s="209"/>
      <c r="H36" s="222"/>
      <c r="I36" s="309"/>
      <c r="J36" s="245">
        <v>249908900</v>
      </c>
      <c r="K36" s="245">
        <v>0</v>
      </c>
      <c r="L36" s="245"/>
      <c r="M36" s="723"/>
      <c r="N36" s="723"/>
      <c r="O36" s="676"/>
      <c r="P36" s="723"/>
      <c r="Q36" s="723"/>
      <c r="R36" s="723"/>
      <c r="S36" s="676"/>
      <c r="T36" s="732"/>
      <c r="U36" s="732"/>
      <c r="V36" s="676"/>
      <c r="W36" s="676"/>
      <c r="X36" s="706"/>
    </row>
    <row r="37" spans="1:24" ht="35.450000000000003" customHeight="1" x14ac:dyDescent="0.25">
      <c r="A37" s="714"/>
      <c r="B37" s="717"/>
      <c r="C37" s="729"/>
      <c r="D37" s="308" t="s">
        <v>36</v>
      </c>
      <c r="E37" s="241">
        <v>0</v>
      </c>
      <c r="F37" s="241">
        <v>0</v>
      </c>
      <c r="G37" s="223"/>
      <c r="H37" s="222"/>
      <c r="I37" s="309"/>
      <c r="J37" s="241"/>
      <c r="K37" s="241"/>
      <c r="L37" s="241"/>
      <c r="M37" s="723"/>
      <c r="N37" s="723"/>
      <c r="O37" s="676"/>
      <c r="P37" s="723"/>
      <c r="Q37" s="723"/>
      <c r="R37" s="723"/>
      <c r="S37" s="676"/>
      <c r="T37" s="732"/>
      <c r="U37" s="732"/>
      <c r="V37" s="676"/>
      <c r="W37" s="676"/>
      <c r="X37" s="706"/>
    </row>
    <row r="38" spans="1:24" ht="35.450000000000003" customHeight="1" thickBot="1" x14ac:dyDescent="0.3">
      <c r="A38" s="714"/>
      <c r="B38" s="718"/>
      <c r="C38" s="730"/>
      <c r="D38" s="310" t="s">
        <v>37</v>
      </c>
      <c r="E38" s="224">
        <v>0</v>
      </c>
      <c r="F38" s="316">
        <v>6271666</v>
      </c>
      <c r="G38" s="212"/>
      <c r="H38" s="211"/>
      <c r="I38" s="230"/>
      <c r="J38" s="246">
        <v>6271666</v>
      </c>
      <c r="K38" s="224"/>
      <c r="L38" s="246"/>
      <c r="M38" s="724"/>
      <c r="N38" s="724"/>
      <c r="O38" s="693"/>
      <c r="P38" s="724"/>
      <c r="Q38" s="724"/>
      <c r="R38" s="724"/>
      <c r="S38" s="693"/>
      <c r="T38" s="733"/>
      <c r="U38" s="733"/>
      <c r="V38" s="693"/>
      <c r="W38" s="693"/>
      <c r="X38" s="707"/>
    </row>
    <row r="39" spans="1:24" ht="35.450000000000003" customHeight="1" x14ac:dyDescent="0.25">
      <c r="A39" s="714">
        <v>9</v>
      </c>
      <c r="B39" s="725" t="s">
        <v>164</v>
      </c>
      <c r="C39" s="728" t="s">
        <v>279</v>
      </c>
      <c r="D39" s="306" t="s">
        <v>202</v>
      </c>
      <c r="E39" s="227">
        <v>2500</v>
      </c>
      <c r="F39" s="227">
        <v>2217</v>
      </c>
      <c r="G39" s="209"/>
      <c r="H39" s="208"/>
      <c r="I39" s="229"/>
      <c r="J39" s="238">
        <v>1467</v>
      </c>
      <c r="K39" s="238">
        <v>13</v>
      </c>
      <c r="L39" s="238"/>
      <c r="M39" s="722"/>
      <c r="N39" s="675"/>
      <c r="O39" s="675"/>
      <c r="P39" s="722" t="s">
        <v>122</v>
      </c>
      <c r="Q39" s="722" t="s">
        <v>122</v>
      </c>
      <c r="R39" s="722" t="s">
        <v>122</v>
      </c>
      <c r="S39" s="675" t="s">
        <v>203</v>
      </c>
      <c r="T39" s="731">
        <v>234948</v>
      </c>
      <c r="U39" s="731"/>
      <c r="V39" s="675" t="s">
        <v>204</v>
      </c>
      <c r="W39" s="675" t="s">
        <v>205</v>
      </c>
      <c r="X39" s="705">
        <v>234948</v>
      </c>
    </row>
    <row r="40" spans="1:24" ht="35.450000000000003" customHeight="1" x14ac:dyDescent="0.25">
      <c r="A40" s="714"/>
      <c r="B40" s="726"/>
      <c r="C40" s="729"/>
      <c r="D40" s="308" t="s">
        <v>206</v>
      </c>
      <c r="E40" s="318">
        <v>3473459326</v>
      </c>
      <c r="F40" s="318">
        <v>1032343660</v>
      </c>
      <c r="G40" s="209"/>
      <c r="H40" s="222"/>
      <c r="I40" s="309"/>
      <c r="J40" s="245">
        <v>930440200</v>
      </c>
      <c r="K40" s="245">
        <v>13979712</v>
      </c>
      <c r="L40" s="245"/>
      <c r="M40" s="723"/>
      <c r="N40" s="676"/>
      <c r="O40" s="676"/>
      <c r="P40" s="723"/>
      <c r="Q40" s="723"/>
      <c r="R40" s="723"/>
      <c r="S40" s="676"/>
      <c r="T40" s="732"/>
      <c r="U40" s="732"/>
      <c r="V40" s="676"/>
      <c r="W40" s="676"/>
      <c r="X40" s="706"/>
    </row>
    <row r="41" spans="1:24" ht="35.450000000000003" customHeight="1" x14ac:dyDescent="0.25">
      <c r="A41" s="714"/>
      <c r="B41" s="726"/>
      <c r="C41" s="729"/>
      <c r="D41" s="308" t="s">
        <v>36</v>
      </c>
      <c r="E41" s="241">
        <v>0</v>
      </c>
      <c r="F41" s="241">
        <v>0</v>
      </c>
      <c r="G41" s="223"/>
      <c r="H41" s="222"/>
      <c r="I41" s="309"/>
      <c r="J41" s="241"/>
      <c r="K41" s="241" t="s">
        <v>210</v>
      </c>
      <c r="L41" s="241"/>
      <c r="M41" s="723"/>
      <c r="N41" s="676"/>
      <c r="O41" s="676"/>
      <c r="P41" s="723"/>
      <c r="Q41" s="723"/>
      <c r="R41" s="723"/>
      <c r="S41" s="676"/>
      <c r="T41" s="732"/>
      <c r="U41" s="732"/>
      <c r="V41" s="676"/>
      <c r="W41" s="676"/>
      <c r="X41" s="706"/>
    </row>
    <row r="42" spans="1:24" ht="35.450000000000003" customHeight="1" thickBot="1" x14ac:dyDescent="0.3">
      <c r="A42" s="714"/>
      <c r="B42" s="727"/>
      <c r="C42" s="730"/>
      <c r="D42" s="310" t="s">
        <v>37</v>
      </c>
      <c r="E42" s="224">
        <v>0</v>
      </c>
      <c r="F42" s="316">
        <v>50921333</v>
      </c>
      <c r="G42" s="212"/>
      <c r="H42" s="211"/>
      <c r="I42" s="230"/>
      <c r="J42" s="246">
        <v>35328165</v>
      </c>
      <c r="K42" s="224"/>
      <c r="L42" s="246"/>
      <c r="M42" s="724"/>
      <c r="N42" s="693"/>
      <c r="O42" s="693"/>
      <c r="P42" s="724"/>
      <c r="Q42" s="724"/>
      <c r="R42" s="724"/>
      <c r="S42" s="693"/>
      <c r="T42" s="733"/>
      <c r="U42" s="733"/>
      <c r="V42" s="693"/>
      <c r="W42" s="693"/>
      <c r="X42" s="707"/>
    </row>
    <row r="43" spans="1:24" ht="35.450000000000003" hidden="1" customHeight="1" x14ac:dyDescent="0.25">
      <c r="A43" s="322"/>
      <c r="B43" s="323"/>
      <c r="C43" s="324"/>
      <c r="D43" s="325"/>
      <c r="E43" s="243">
        <v>4</v>
      </c>
      <c r="F43" s="243">
        <v>4</v>
      </c>
      <c r="G43" s="750"/>
      <c r="H43" s="210"/>
      <c r="I43" s="307"/>
      <c r="J43" s="244"/>
      <c r="K43" s="247">
        <v>4</v>
      </c>
      <c r="L43" s="244"/>
      <c r="M43" s="746"/>
      <c r="N43" s="700"/>
      <c r="O43" s="700" t="s">
        <v>203</v>
      </c>
      <c r="P43" s="700" t="s">
        <v>280</v>
      </c>
      <c r="Q43" s="747">
        <v>108457</v>
      </c>
      <c r="R43" s="326"/>
      <c r="S43" s="747">
        <v>108457</v>
      </c>
      <c r="T43" s="326"/>
      <c r="U43" s="747">
        <v>108457</v>
      </c>
      <c r="V43" s="700" t="s">
        <v>204</v>
      </c>
      <c r="W43" s="700" t="s">
        <v>205</v>
      </c>
      <c r="X43" s="327"/>
    </row>
    <row r="44" spans="1:24" ht="35.450000000000003" hidden="1" customHeight="1" x14ac:dyDescent="0.25">
      <c r="A44" s="322"/>
      <c r="B44" s="323"/>
      <c r="C44" s="324"/>
      <c r="D44" s="325"/>
      <c r="E44" s="243">
        <v>4301450</v>
      </c>
      <c r="F44" s="243">
        <v>4301450</v>
      </c>
      <c r="G44" s="734"/>
      <c r="H44" s="222"/>
      <c r="I44" s="309"/>
      <c r="J44" s="225"/>
      <c r="K44" s="245">
        <v>4301450</v>
      </c>
      <c r="L44" s="225"/>
      <c r="M44" s="723"/>
      <c r="N44" s="676"/>
      <c r="O44" s="676"/>
      <c r="P44" s="676"/>
      <c r="Q44" s="732"/>
      <c r="R44" s="328"/>
      <c r="S44" s="732"/>
      <c r="T44" s="328"/>
      <c r="U44" s="732"/>
      <c r="V44" s="676"/>
      <c r="W44" s="676"/>
      <c r="X44" s="329"/>
    </row>
    <row r="45" spans="1:24" ht="35.450000000000003" hidden="1" customHeight="1" x14ac:dyDescent="0.25">
      <c r="A45" s="322"/>
      <c r="B45" s="323"/>
      <c r="C45" s="324"/>
      <c r="D45" s="325"/>
      <c r="E45" s="243" t="s">
        <v>210</v>
      </c>
      <c r="F45" s="243" t="s">
        <v>210</v>
      </c>
      <c r="G45" s="734"/>
      <c r="H45" s="222"/>
      <c r="I45" s="309"/>
      <c r="J45" s="225"/>
      <c r="K45" s="225" t="s">
        <v>210</v>
      </c>
      <c r="L45" s="225"/>
      <c r="M45" s="723"/>
      <c r="N45" s="676"/>
      <c r="O45" s="676"/>
      <c r="P45" s="676"/>
      <c r="Q45" s="732"/>
      <c r="R45" s="328"/>
      <c r="S45" s="732"/>
      <c r="T45" s="328"/>
      <c r="U45" s="732"/>
      <c r="V45" s="676"/>
      <c r="W45" s="676"/>
      <c r="X45" s="329"/>
    </row>
    <row r="46" spans="1:24" ht="35.450000000000003" hidden="1" customHeight="1" x14ac:dyDescent="0.25">
      <c r="A46" s="322"/>
      <c r="B46" s="323"/>
      <c r="C46" s="324"/>
      <c r="D46" s="325"/>
      <c r="E46" s="243"/>
      <c r="F46" s="243"/>
      <c r="G46" s="734"/>
      <c r="H46" s="222"/>
      <c r="I46" s="309"/>
      <c r="J46" s="225"/>
      <c r="K46" s="225"/>
      <c r="L46" s="225"/>
      <c r="M46" s="723"/>
      <c r="N46" s="676"/>
      <c r="O46" s="676"/>
      <c r="P46" s="676"/>
      <c r="Q46" s="732"/>
      <c r="R46" s="328"/>
      <c r="S46" s="732"/>
      <c r="T46" s="328"/>
      <c r="U46" s="732"/>
      <c r="V46" s="676"/>
      <c r="W46" s="676"/>
      <c r="X46" s="329"/>
    </row>
    <row r="47" spans="1:24" ht="35.450000000000003" hidden="1" customHeight="1" x14ac:dyDescent="0.25">
      <c r="A47" s="322"/>
      <c r="B47" s="323"/>
      <c r="C47" s="324"/>
      <c r="D47" s="325"/>
      <c r="E47" s="243">
        <v>29</v>
      </c>
      <c r="F47" s="243">
        <v>29</v>
      </c>
      <c r="G47" s="734"/>
      <c r="H47" s="216"/>
      <c r="I47" s="309"/>
      <c r="J47" s="225"/>
      <c r="K47" s="239">
        <v>29</v>
      </c>
      <c r="L47" s="225"/>
      <c r="M47" s="723"/>
      <c r="N47" s="676"/>
      <c r="O47" s="676" t="s">
        <v>203</v>
      </c>
      <c r="P47" s="676" t="s">
        <v>280</v>
      </c>
      <c r="Q47" s="732">
        <v>135160</v>
      </c>
      <c r="R47" s="328"/>
      <c r="S47" s="732">
        <v>135160</v>
      </c>
      <c r="T47" s="328"/>
      <c r="U47" s="732">
        <v>135160</v>
      </c>
      <c r="V47" s="676" t="s">
        <v>204</v>
      </c>
      <c r="W47" s="676" t="s">
        <v>205</v>
      </c>
      <c r="X47" s="329"/>
    </row>
    <row r="48" spans="1:24" ht="35.450000000000003" hidden="1" customHeight="1" x14ac:dyDescent="0.25">
      <c r="A48" s="322"/>
      <c r="B48" s="323"/>
      <c r="C48" s="324"/>
      <c r="D48" s="325"/>
      <c r="E48" s="243">
        <v>31185512</v>
      </c>
      <c r="F48" s="243">
        <v>31185512</v>
      </c>
      <c r="G48" s="734"/>
      <c r="H48" s="222"/>
      <c r="I48" s="309"/>
      <c r="J48" s="225"/>
      <c r="K48" s="245">
        <v>31185512</v>
      </c>
      <c r="L48" s="225"/>
      <c r="M48" s="723"/>
      <c r="N48" s="676"/>
      <c r="O48" s="676"/>
      <c r="P48" s="676"/>
      <c r="Q48" s="732"/>
      <c r="R48" s="328"/>
      <c r="S48" s="732"/>
      <c r="T48" s="328"/>
      <c r="U48" s="732"/>
      <c r="V48" s="676"/>
      <c r="W48" s="676"/>
      <c r="X48" s="329"/>
    </row>
    <row r="49" spans="1:24" ht="35.450000000000003" hidden="1" customHeight="1" x14ac:dyDescent="0.25">
      <c r="A49" s="322"/>
      <c r="B49" s="323"/>
      <c r="C49" s="324"/>
      <c r="D49" s="325"/>
      <c r="E49" s="243" t="s">
        <v>210</v>
      </c>
      <c r="F49" s="243" t="s">
        <v>210</v>
      </c>
      <c r="G49" s="734"/>
      <c r="H49" s="222"/>
      <c r="I49" s="309"/>
      <c r="J49" s="225"/>
      <c r="K49" s="225" t="s">
        <v>210</v>
      </c>
      <c r="L49" s="225"/>
      <c r="M49" s="723"/>
      <c r="N49" s="676"/>
      <c r="O49" s="676"/>
      <c r="P49" s="676"/>
      <c r="Q49" s="732"/>
      <c r="R49" s="328"/>
      <c r="S49" s="732"/>
      <c r="T49" s="328"/>
      <c r="U49" s="732"/>
      <c r="V49" s="676"/>
      <c r="W49" s="676"/>
      <c r="X49" s="329"/>
    </row>
    <row r="50" spans="1:24" ht="35.450000000000003" hidden="1" customHeight="1" x14ac:dyDescent="0.25">
      <c r="A50" s="322"/>
      <c r="B50" s="323"/>
      <c r="C50" s="324"/>
      <c r="D50" s="325"/>
      <c r="E50" s="243"/>
      <c r="F50" s="243"/>
      <c r="G50" s="734"/>
      <c r="H50" s="222"/>
      <c r="I50" s="309"/>
      <c r="J50" s="225"/>
      <c r="K50" s="225"/>
      <c r="L50" s="225"/>
      <c r="M50" s="723"/>
      <c r="N50" s="676"/>
      <c r="O50" s="676"/>
      <c r="P50" s="676"/>
      <c r="Q50" s="732"/>
      <c r="R50" s="328"/>
      <c r="S50" s="732"/>
      <c r="T50" s="328"/>
      <c r="U50" s="732"/>
      <c r="V50" s="676"/>
      <c r="W50" s="676"/>
      <c r="X50" s="329"/>
    </row>
    <row r="51" spans="1:24" ht="35.450000000000003" hidden="1" customHeight="1" x14ac:dyDescent="0.25">
      <c r="A51" s="322"/>
      <c r="B51" s="323"/>
      <c r="C51" s="324"/>
      <c r="D51" s="325"/>
      <c r="E51" s="243">
        <v>5</v>
      </c>
      <c r="F51" s="243">
        <v>5</v>
      </c>
      <c r="G51" s="734"/>
      <c r="H51" s="216"/>
      <c r="I51" s="309"/>
      <c r="J51" s="225"/>
      <c r="K51" s="239">
        <v>5</v>
      </c>
      <c r="L51" s="225"/>
      <c r="M51" s="723"/>
      <c r="N51" s="676"/>
      <c r="O51" s="676" t="s">
        <v>203</v>
      </c>
      <c r="P51" s="676" t="s">
        <v>280</v>
      </c>
      <c r="Q51" s="732">
        <v>651586</v>
      </c>
      <c r="R51" s="328"/>
      <c r="S51" s="732">
        <v>651586</v>
      </c>
      <c r="T51" s="328"/>
      <c r="U51" s="732">
        <v>651586</v>
      </c>
      <c r="V51" s="676" t="s">
        <v>204</v>
      </c>
      <c r="W51" s="676" t="s">
        <v>205</v>
      </c>
      <c r="X51" s="329"/>
    </row>
    <row r="52" spans="1:24" ht="35.450000000000003" hidden="1" customHeight="1" x14ac:dyDescent="0.25">
      <c r="A52" s="322"/>
      <c r="B52" s="323"/>
      <c r="C52" s="324"/>
      <c r="D52" s="325"/>
      <c r="E52" s="243">
        <v>5376812</v>
      </c>
      <c r="F52" s="243">
        <v>5376812</v>
      </c>
      <c r="G52" s="734"/>
      <c r="H52" s="222"/>
      <c r="I52" s="309"/>
      <c r="J52" s="225"/>
      <c r="K52" s="245">
        <v>5376812</v>
      </c>
      <c r="L52" s="225"/>
      <c r="M52" s="723"/>
      <c r="N52" s="676"/>
      <c r="O52" s="676"/>
      <c r="P52" s="676"/>
      <c r="Q52" s="732"/>
      <c r="R52" s="328"/>
      <c r="S52" s="732"/>
      <c r="T52" s="328"/>
      <c r="U52" s="732"/>
      <c r="V52" s="676"/>
      <c r="W52" s="676"/>
      <c r="X52" s="329"/>
    </row>
    <row r="53" spans="1:24" ht="35.450000000000003" hidden="1" customHeight="1" x14ac:dyDescent="0.25">
      <c r="A53" s="322"/>
      <c r="B53" s="323"/>
      <c r="C53" s="324"/>
      <c r="D53" s="325"/>
      <c r="E53" s="243" t="s">
        <v>210</v>
      </c>
      <c r="F53" s="243" t="s">
        <v>210</v>
      </c>
      <c r="G53" s="734"/>
      <c r="H53" s="222"/>
      <c r="I53" s="309"/>
      <c r="J53" s="225"/>
      <c r="K53" s="225" t="s">
        <v>210</v>
      </c>
      <c r="L53" s="225"/>
      <c r="M53" s="723"/>
      <c r="N53" s="676"/>
      <c r="O53" s="676"/>
      <c r="P53" s="676"/>
      <c r="Q53" s="732"/>
      <c r="R53" s="328"/>
      <c r="S53" s="732"/>
      <c r="T53" s="328"/>
      <c r="U53" s="732"/>
      <c r="V53" s="676"/>
      <c r="W53" s="676"/>
      <c r="X53" s="329"/>
    </row>
    <row r="54" spans="1:24" ht="35.450000000000003" hidden="1" customHeight="1" x14ac:dyDescent="0.25">
      <c r="A54" s="322"/>
      <c r="B54" s="323"/>
      <c r="C54" s="324"/>
      <c r="D54" s="325"/>
      <c r="E54" s="243"/>
      <c r="F54" s="243"/>
      <c r="G54" s="734"/>
      <c r="H54" s="222"/>
      <c r="I54" s="309"/>
      <c r="J54" s="225"/>
      <c r="K54" s="225"/>
      <c r="L54" s="225"/>
      <c r="M54" s="723"/>
      <c r="N54" s="676"/>
      <c r="O54" s="676"/>
      <c r="P54" s="676"/>
      <c r="Q54" s="732"/>
      <c r="R54" s="328"/>
      <c r="S54" s="732"/>
      <c r="T54" s="328"/>
      <c r="U54" s="732"/>
      <c r="V54" s="676"/>
      <c r="W54" s="676"/>
      <c r="X54" s="329"/>
    </row>
    <row r="55" spans="1:24" ht="35.450000000000003" hidden="1" customHeight="1" x14ac:dyDescent="0.25">
      <c r="A55" s="322"/>
      <c r="B55" s="323"/>
      <c r="C55" s="324"/>
      <c r="D55" s="325"/>
      <c r="E55" s="243">
        <v>2</v>
      </c>
      <c r="F55" s="243">
        <v>2</v>
      </c>
      <c r="G55" s="734"/>
      <c r="H55" s="216"/>
      <c r="I55" s="309"/>
      <c r="J55" s="225"/>
      <c r="K55" s="239">
        <v>2</v>
      </c>
      <c r="L55" s="225"/>
      <c r="M55" s="723"/>
      <c r="N55" s="676"/>
      <c r="O55" s="676" t="s">
        <v>203</v>
      </c>
      <c r="P55" s="676" t="s">
        <v>280</v>
      </c>
      <c r="Q55" s="732">
        <v>597522</v>
      </c>
      <c r="R55" s="328"/>
      <c r="S55" s="732">
        <v>597522</v>
      </c>
      <c r="T55" s="328"/>
      <c r="U55" s="732">
        <v>597522</v>
      </c>
      <c r="V55" s="676" t="s">
        <v>204</v>
      </c>
      <c r="W55" s="676" t="s">
        <v>205</v>
      </c>
      <c r="X55" s="329"/>
    </row>
    <row r="56" spans="1:24" ht="35.450000000000003" hidden="1" customHeight="1" x14ac:dyDescent="0.25">
      <c r="A56" s="322"/>
      <c r="B56" s="323"/>
      <c r="C56" s="324"/>
      <c r="D56" s="325"/>
      <c r="E56" s="243">
        <v>2150725</v>
      </c>
      <c r="F56" s="243">
        <v>2150725</v>
      </c>
      <c r="G56" s="734"/>
      <c r="H56" s="222"/>
      <c r="I56" s="309"/>
      <c r="J56" s="225"/>
      <c r="K56" s="245">
        <v>2150725</v>
      </c>
      <c r="L56" s="225"/>
      <c r="M56" s="723"/>
      <c r="N56" s="676"/>
      <c r="O56" s="676"/>
      <c r="P56" s="676"/>
      <c r="Q56" s="732"/>
      <c r="R56" s="328"/>
      <c r="S56" s="732"/>
      <c r="T56" s="328"/>
      <c r="U56" s="732"/>
      <c r="V56" s="676"/>
      <c r="W56" s="676"/>
      <c r="X56" s="329"/>
    </row>
    <row r="57" spans="1:24" ht="35.450000000000003" hidden="1" customHeight="1" x14ac:dyDescent="0.25">
      <c r="A57" s="322"/>
      <c r="B57" s="323"/>
      <c r="C57" s="324"/>
      <c r="D57" s="325"/>
      <c r="E57" s="243" t="s">
        <v>210</v>
      </c>
      <c r="F57" s="243" t="s">
        <v>210</v>
      </c>
      <c r="G57" s="734"/>
      <c r="H57" s="222"/>
      <c r="I57" s="309"/>
      <c r="J57" s="225"/>
      <c r="K57" s="225" t="s">
        <v>210</v>
      </c>
      <c r="L57" s="225"/>
      <c r="M57" s="723"/>
      <c r="N57" s="676"/>
      <c r="O57" s="676"/>
      <c r="P57" s="676"/>
      <c r="Q57" s="732"/>
      <c r="R57" s="328"/>
      <c r="S57" s="732"/>
      <c r="T57" s="328"/>
      <c r="U57" s="732"/>
      <c r="V57" s="676"/>
      <c r="W57" s="676"/>
      <c r="X57" s="329"/>
    </row>
    <row r="58" spans="1:24" ht="35.450000000000003" hidden="1" customHeight="1" x14ac:dyDescent="0.25">
      <c r="A58" s="322"/>
      <c r="B58" s="323"/>
      <c r="C58" s="324"/>
      <c r="D58" s="325"/>
      <c r="E58" s="243"/>
      <c r="F58" s="243"/>
      <c r="G58" s="734"/>
      <c r="H58" s="222"/>
      <c r="I58" s="309"/>
      <c r="J58" s="225"/>
      <c r="K58" s="225"/>
      <c r="L58" s="225"/>
      <c r="M58" s="723"/>
      <c r="N58" s="676"/>
      <c r="O58" s="676"/>
      <c r="P58" s="676"/>
      <c r="Q58" s="732"/>
      <c r="R58" s="328"/>
      <c r="S58" s="732"/>
      <c r="T58" s="328"/>
      <c r="U58" s="732"/>
      <c r="V58" s="676"/>
      <c r="W58" s="676"/>
      <c r="X58" s="329"/>
    </row>
    <row r="59" spans="1:24" ht="35.450000000000003" hidden="1" customHeight="1" x14ac:dyDescent="0.25">
      <c r="A59" s="322"/>
      <c r="B59" s="323"/>
      <c r="C59" s="324"/>
      <c r="D59" s="325"/>
      <c r="E59" s="243">
        <v>96</v>
      </c>
      <c r="F59" s="243">
        <v>96</v>
      </c>
      <c r="G59" s="734"/>
      <c r="H59" s="216"/>
      <c r="I59" s="309"/>
      <c r="J59" s="225"/>
      <c r="K59" s="239">
        <v>96</v>
      </c>
      <c r="L59" s="225"/>
      <c r="M59" s="723"/>
      <c r="N59" s="676"/>
      <c r="O59" s="676" t="s">
        <v>203</v>
      </c>
      <c r="P59" s="676" t="s">
        <v>280</v>
      </c>
      <c r="Q59" s="732">
        <v>851299</v>
      </c>
      <c r="R59" s="328"/>
      <c r="S59" s="732">
        <v>851299</v>
      </c>
      <c r="T59" s="328"/>
      <c r="U59" s="732">
        <v>851299</v>
      </c>
      <c r="V59" s="676" t="s">
        <v>204</v>
      </c>
      <c r="W59" s="676" t="s">
        <v>205</v>
      </c>
      <c r="X59" s="329"/>
    </row>
    <row r="60" spans="1:24" ht="35.450000000000003" hidden="1" customHeight="1" x14ac:dyDescent="0.25">
      <c r="A60" s="322"/>
      <c r="B60" s="323"/>
      <c r="C60" s="324"/>
      <c r="D60" s="325"/>
      <c r="E60" s="243">
        <v>103234798</v>
      </c>
      <c r="F60" s="243">
        <v>103234798</v>
      </c>
      <c r="G60" s="734"/>
      <c r="H60" s="222"/>
      <c r="I60" s="309"/>
      <c r="J60" s="225"/>
      <c r="K60" s="245">
        <v>103234798</v>
      </c>
      <c r="L60" s="225"/>
      <c r="M60" s="723"/>
      <c r="N60" s="676"/>
      <c r="O60" s="676"/>
      <c r="P60" s="676"/>
      <c r="Q60" s="732"/>
      <c r="R60" s="328"/>
      <c r="S60" s="732"/>
      <c r="T60" s="328"/>
      <c r="U60" s="732"/>
      <c r="V60" s="676"/>
      <c r="W60" s="676"/>
      <c r="X60" s="329"/>
    </row>
    <row r="61" spans="1:24" ht="35.450000000000003" hidden="1" customHeight="1" x14ac:dyDescent="0.25">
      <c r="A61" s="322"/>
      <c r="B61" s="323"/>
      <c r="C61" s="324"/>
      <c r="D61" s="325"/>
      <c r="E61" s="243" t="s">
        <v>210</v>
      </c>
      <c r="F61" s="243" t="s">
        <v>210</v>
      </c>
      <c r="G61" s="734"/>
      <c r="H61" s="222"/>
      <c r="I61" s="309"/>
      <c r="J61" s="225"/>
      <c r="K61" s="225" t="s">
        <v>210</v>
      </c>
      <c r="L61" s="225"/>
      <c r="M61" s="723"/>
      <c r="N61" s="676"/>
      <c r="O61" s="676"/>
      <c r="P61" s="676"/>
      <c r="Q61" s="732"/>
      <c r="R61" s="328"/>
      <c r="S61" s="732"/>
      <c r="T61" s="328"/>
      <c r="U61" s="732"/>
      <c r="V61" s="676"/>
      <c r="W61" s="676"/>
      <c r="X61" s="329"/>
    </row>
    <row r="62" spans="1:24" ht="35.450000000000003" hidden="1" customHeight="1" x14ac:dyDescent="0.25">
      <c r="A62" s="322"/>
      <c r="B62" s="323"/>
      <c r="C62" s="324"/>
      <c r="D62" s="325"/>
      <c r="E62" s="243"/>
      <c r="F62" s="243"/>
      <c r="G62" s="734"/>
      <c r="H62" s="222"/>
      <c r="I62" s="309"/>
      <c r="J62" s="225"/>
      <c r="K62" s="225"/>
      <c r="L62" s="225"/>
      <c r="M62" s="723"/>
      <c r="N62" s="676"/>
      <c r="O62" s="676"/>
      <c r="P62" s="676"/>
      <c r="Q62" s="732"/>
      <c r="R62" s="328"/>
      <c r="S62" s="732"/>
      <c r="T62" s="328"/>
      <c r="U62" s="732"/>
      <c r="V62" s="676"/>
      <c r="W62" s="676"/>
      <c r="X62" s="329"/>
    </row>
    <row r="63" spans="1:24" ht="35.450000000000003" hidden="1" customHeight="1" x14ac:dyDescent="0.25">
      <c r="A63" s="322"/>
      <c r="B63" s="323"/>
      <c r="C63" s="324"/>
      <c r="D63" s="325"/>
      <c r="E63" s="243">
        <v>56</v>
      </c>
      <c r="F63" s="243">
        <v>56</v>
      </c>
      <c r="G63" s="734"/>
      <c r="H63" s="216"/>
      <c r="I63" s="309"/>
      <c r="J63" s="225"/>
      <c r="K63" s="239">
        <v>56</v>
      </c>
      <c r="L63" s="225"/>
      <c r="M63" s="723"/>
      <c r="N63" s="676"/>
      <c r="O63" s="676" t="s">
        <v>203</v>
      </c>
      <c r="P63" s="676" t="s">
        <v>280</v>
      </c>
      <c r="Q63" s="732">
        <v>353859</v>
      </c>
      <c r="R63" s="328"/>
      <c r="S63" s="732">
        <v>353859</v>
      </c>
      <c r="T63" s="328"/>
      <c r="U63" s="732">
        <v>353859</v>
      </c>
      <c r="V63" s="676" t="s">
        <v>204</v>
      </c>
      <c r="W63" s="676" t="s">
        <v>205</v>
      </c>
      <c r="X63" s="329"/>
    </row>
    <row r="64" spans="1:24" ht="35.450000000000003" hidden="1" customHeight="1" x14ac:dyDescent="0.25">
      <c r="A64" s="322"/>
      <c r="B64" s="323"/>
      <c r="C64" s="324"/>
      <c r="D64" s="325"/>
      <c r="E64" s="243">
        <v>60220299</v>
      </c>
      <c r="F64" s="243">
        <v>60220299</v>
      </c>
      <c r="G64" s="734"/>
      <c r="H64" s="222"/>
      <c r="I64" s="309"/>
      <c r="J64" s="225"/>
      <c r="K64" s="245">
        <v>60220299</v>
      </c>
      <c r="L64" s="225"/>
      <c r="M64" s="723"/>
      <c r="N64" s="676"/>
      <c r="O64" s="676"/>
      <c r="P64" s="676"/>
      <c r="Q64" s="732"/>
      <c r="R64" s="328"/>
      <c r="S64" s="732"/>
      <c r="T64" s="328"/>
      <c r="U64" s="732"/>
      <c r="V64" s="676"/>
      <c r="W64" s="676"/>
      <c r="X64" s="329"/>
    </row>
    <row r="65" spans="1:24" ht="35.450000000000003" hidden="1" customHeight="1" x14ac:dyDescent="0.25">
      <c r="A65" s="322"/>
      <c r="B65" s="323"/>
      <c r="C65" s="324"/>
      <c r="D65" s="325"/>
      <c r="E65" s="243" t="s">
        <v>210</v>
      </c>
      <c r="F65" s="243" t="s">
        <v>210</v>
      </c>
      <c r="G65" s="734"/>
      <c r="H65" s="222"/>
      <c r="I65" s="309"/>
      <c r="J65" s="225"/>
      <c r="K65" s="225" t="s">
        <v>210</v>
      </c>
      <c r="L65" s="225"/>
      <c r="M65" s="723"/>
      <c r="N65" s="676"/>
      <c r="O65" s="676"/>
      <c r="P65" s="676"/>
      <c r="Q65" s="732"/>
      <c r="R65" s="328"/>
      <c r="S65" s="732"/>
      <c r="T65" s="328"/>
      <c r="U65" s="732"/>
      <c r="V65" s="676"/>
      <c r="W65" s="676"/>
      <c r="X65" s="329"/>
    </row>
    <row r="66" spans="1:24" ht="35.450000000000003" hidden="1" customHeight="1" x14ac:dyDescent="0.25">
      <c r="A66" s="322"/>
      <c r="B66" s="323"/>
      <c r="C66" s="324"/>
      <c r="D66" s="325"/>
      <c r="E66" s="243"/>
      <c r="F66" s="243"/>
      <c r="G66" s="734"/>
      <c r="H66" s="222"/>
      <c r="I66" s="309"/>
      <c r="J66" s="225"/>
      <c r="K66" s="225"/>
      <c r="L66" s="225"/>
      <c r="M66" s="723"/>
      <c r="N66" s="676"/>
      <c r="O66" s="676"/>
      <c r="P66" s="676"/>
      <c r="Q66" s="732"/>
      <c r="R66" s="328"/>
      <c r="S66" s="732"/>
      <c r="T66" s="328"/>
      <c r="U66" s="732"/>
      <c r="V66" s="676"/>
      <c r="W66" s="676"/>
      <c r="X66" s="329"/>
    </row>
    <row r="67" spans="1:24" ht="35.450000000000003" hidden="1" customHeight="1" x14ac:dyDescent="0.25">
      <c r="A67" s="322"/>
      <c r="B67" s="323"/>
      <c r="C67" s="324"/>
      <c r="D67" s="325"/>
      <c r="E67" s="243">
        <v>21</v>
      </c>
      <c r="F67" s="243">
        <v>21</v>
      </c>
      <c r="G67" s="734"/>
      <c r="H67" s="216"/>
      <c r="I67" s="309"/>
      <c r="J67" s="225"/>
      <c r="K67" s="239">
        <v>21</v>
      </c>
      <c r="L67" s="225"/>
      <c r="M67" s="723"/>
      <c r="N67" s="676"/>
      <c r="O67" s="676" t="s">
        <v>203</v>
      </c>
      <c r="P67" s="676" t="s">
        <v>280</v>
      </c>
      <c r="Q67" s="732">
        <v>1030623</v>
      </c>
      <c r="R67" s="328"/>
      <c r="S67" s="732">
        <v>1030623</v>
      </c>
      <c r="T67" s="328"/>
      <c r="U67" s="732">
        <v>1030623</v>
      </c>
      <c r="V67" s="676" t="s">
        <v>204</v>
      </c>
      <c r="W67" s="676" t="s">
        <v>205</v>
      </c>
      <c r="X67" s="329"/>
    </row>
    <row r="68" spans="1:24" ht="35.450000000000003" hidden="1" customHeight="1" x14ac:dyDescent="0.25">
      <c r="A68" s="322"/>
      <c r="B68" s="323"/>
      <c r="C68" s="324"/>
      <c r="D68" s="325"/>
      <c r="E68" s="243">
        <v>22582612</v>
      </c>
      <c r="F68" s="243">
        <v>22582612</v>
      </c>
      <c r="G68" s="734"/>
      <c r="H68" s="222"/>
      <c r="I68" s="309"/>
      <c r="J68" s="225"/>
      <c r="K68" s="245">
        <v>22582612</v>
      </c>
      <c r="L68" s="225"/>
      <c r="M68" s="723"/>
      <c r="N68" s="676"/>
      <c r="O68" s="676"/>
      <c r="P68" s="676"/>
      <c r="Q68" s="732"/>
      <c r="R68" s="328"/>
      <c r="S68" s="732"/>
      <c r="T68" s="328"/>
      <c r="U68" s="732"/>
      <c r="V68" s="676"/>
      <c r="W68" s="676"/>
      <c r="X68" s="329"/>
    </row>
    <row r="69" spans="1:24" ht="35.450000000000003" hidden="1" customHeight="1" x14ac:dyDescent="0.25">
      <c r="A69" s="322"/>
      <c r="B69" s="323"/>
      <c r="C69" s="324"/>
      <c r="D69" s="325"/>
      <c r="E69" s="243" t="s">
        <v>210</v>
      </c>
      <c r="F69" s="243" t="s">
        <v>210</v>
      </c>
      <c r="G69" s="734"/>
      <c r="H69" s="222"/>
      <c r="I69" s="309"/>
      <c r="J69" s="225"/>
      <c r="K69" s="225" t="s">
        <v>210</v>
      </c>
      <c r="L69" s="225"/>
      <c r="M69" s="723"/>
      <c r="N69" s="676"/>
      <c r="O69" s="676"/>
      <c r="P69" s="676"/>
      <c r="Q69" s="732"/>
      <c r="R69" s="328"/>
      <c r="S69" s="732"/>
      <c r="T69" s="328"/>
      <c r="U69" s="732"/>
      <c r="V69" s="676"/>
      <c r="W69" s="676"/>
      <c r="X69" s="329"/>
    </row>
    <row r="70" spans="1:24" ht="35.450000000000003" hidden="1" customHeight="1" x14ac:dyDescent="0.25">
      <c r="A70" s="322"/>
      <c r="B70" s="323"/>
      <c r="C70" s="324"/>
      <c r="D70" s="325"/>
      <c r="E70" s="243"/>
      <c r="F70" s="243"/>
      <c r="G70" s="734"/>
      <c r="H70" s="222"/>
      <c r="I70" s="309"/>
      <c r="J70" s="225"/>
      <c r="K70" s="225"/>
      <c r="L70" s="225"/>
      <c r="M70" s="723"/>
      <c r="N70" s="676"/>
      <c r="O70" s="676"/>
      <c r="P70" s="676"/>
      <c r="Q70" s="732"/>
      <c r="R70" s="328"/>
      <c r="S70" s="732"/>
      <c r="T70" s="328"/>
      <c r="U70" s="732"/>
      <c r="V70" s="676"/>
      <c r="W70" s="676"/>
      <c r="X70" s="329"/>
    </row>
    <row r="71" spans="1:24" ht="35.450000000000003" hidden="1" customHeight="1" x14ac:dyDescent="0.25">
      <c r="A71" s="322"/>
      <c r="B71" s="323"/>
      <c r="C71" s="324"/>
      <c r="D71" s="325"/>
      <c r="E71" s="243">
        <v>57</v>
      </c>
      <c r="F71" s="243">
        <v>57</v>
      </c>
      <c r="G71" s="734"/>
      <c r="H71" s="216"/>
      <c r="I71" s="309"/>
      <c r="J71" s="225"/>
      <c r="K71" s="239">
        <v>57</v>
      </c>
      <c r="L71" s="225"/>
      <c r="M71" s="723"/>
      <c r="N71" s="676"/>
      <c r="O71" s="676" t="s">
        <v>203</v>
      </c>
      <c r="P71" s="676" t="s">
        <v>280</v>
      </c>
      <c r="Q71" s="732">
        <v>258212</v>
      </c>
      <c r="R71" s="328"/>
      <c r="S71" s="732">
        <v>258212</v>
      </c>
      <c r="T71" s="328"/>
      <c r="U71" s="732">
        <v>258212</v>
      </c>
      <c r="V71" s="676" t="s">
        <v>204</v>
      </c>
      <c r="W71" s="676" t="s">
        <v>205</v>
      </c>
      <c r="X71" s="329"/>
    </row>
    <row r="72" spans="1:24" ht="35.450000000000003" hidden="1" customHeight="1" x14ac:dyDescent="0.25">
      <c r="A72" s="322"/>
      <c r="B72" s="323"/>
      <c r="C72" s="324"/>
      <c r="D72" s="325"/>
      <c r="E72" s="243">
        <v>61295661</v>
      </c>
      <c r="F72" s="243">
        <v>61295661</v>
      </c>
      <c r="G72" s="734"/>
      <c r="H72" s="222"/>
      <c r="I72" s="309"/>
      <c r="J72" s="225"/>
      <c r="K72" s="245">
        <v>61295661</v>
      </c>
      <c r="L72" s="225"/>
      <c r="M72" s="723"/>
      <c r="N72" s="676"/>
      <c r="O72" s="676"/>
      <c r="P72" s="676"/>
      <c r="Q72" s="732"/>
      <c r="R72" s="328"/>
      <c r="S72" s="732"/>
      <c r="T72" s="328"/>
      <c r="U72" s="732"/>
      <c r="V72" s="676"/>
      <c r="W72" s="676"/>
      <c r="X72" s="329"/>
    </row>
    <row r="73" spans="1:24" ht="35.450000000000003" hidden="1" customHeight="1" x14ac:dyDescent="0.25">
      <c r="A73" s="322"/>
      <c r="B73" s="323"/>
      <c r="C73" s="324"/>
      <c r="D73" s="325"/>
      <c r="E73" s="243" t="s">
        <v>210</v>
      </c>
      <c r="F73" s="243" t="s">
        <v>210</v>
      </c>
      <c r="G73" s="734"/>
      <c r="H73" s="222"/>
      <c r="I73" s="309"/>
      <c r="J73" s="225"/>
      <c r="K73" s="225" t="s">
        <v>210</v>
      </c>
      <c r="L73" s="225"/>
      <c r="M73" s="723"/>
      <c r="N73" s="676"/>
      <c r="O73" s="676"/>
      <c r="P73" s="676"/>
      <c r="Q73" s="732"/>
      <c r="R73" s="328"/>
      <c r="S73" s="732"/>
      <c r="T73" s="328"/>
      <c r="U73" s="732"/>
      <c r="V73" s="676"/>
      <c r="W73" s="676"/>
      <c r="X73" s="329"/>
    </row>
    <row r="74" spans="1:24" ht="35.450000000000003" hidden="1" customHeight="1" x14ac:dyDescent="0.25">
      <c r="A74" s="322"/>
      <c r="B74" s="323"/>
      <c r="C74" s="324"/>
      <c r="D74" s="325"/>
      <c r="E74" s="243"/>
      <c r="F74" s="243"/>
      <c r="G74" s="734"/>
      <c r="H74" s="222"/>
      <c r="I74" s="309"/>
      <c r="J74" s="225"/>
      <c r="K74" s="225"/>
      <c r="L74" s="225"/>
      <c r="M74" s="723"/>
      <c r="N74" s="676"/>
      <c r="O74" s="676"/>
      <c r="P74" s="676"/>
      <c r="Q74" s="732"/>
      <c r="R74" s="328"/>
      <c r="S74" s="732"/>
      <c r="T74" s="328"/>
      <c r="U74" s="732"/>
      <c r="V74" s="676"/>
      <c r="W74" s="676"/>
      <c r="X74" s="329"/>
    </row>
    <row r="75" spans="1:24" ht="35.450000000000003" hidden="1" customHeight="1" x14ac:dyDescent="0.25">
      <c r="A75" s="322"/>
      <c r="B75" s="323"/>
      <c r="C75" s="324"/>
      <c r="D75" s="325"/>
      <c r="E75" s="243">
        <v>1</v>
      </c>
      <c r="F75" s="243">
        <v>1</v>
      </c>
      <c r="G75" s="734"/>
      <c r="H75" s="216"/>
      <c r="I75" s="309"/>
      <c r="J75" s="225"/>
      <c r="K75" s="239">
        <v>1</v>
      </c>
      <c r="L75" s="225"/>
      <c r="M75" s="723"/>
      <c r="N75" s="676"/>
      <c r="O75" s="676" t="s">
        <v>203</v>
      </c>
      <c r="P75" s="676" t="s">
        <v>280</v>
      </c>
      <c r="Q75" s="732">
        <v>377272</v>
      </c>
      <c r="R75" s="328"/>
      <c r="S75" s="732">
        <v>377272</v>
      </c>
      <c r="T75" s="328"/>
      <c r="U75" s="732">
        <v>377272</v>
      </c>
      <c r="V75" s="676" t="s">
        <v>204</v>
      </c>
      <c r="W75" s="676" t="s">
        <v>205</v>
      </c>
      <c r="X75" s="329"/>
    </row>
    <row r="76" spans="1:24" ht="35.450000000000003" hidden="1" customHeight="1" x14ac:dyDescent="0.25">
      <c r="A76" s="322"/>
      <c r="B76" s="323"/>
      <c r="C76" s="324"/>
      <c r="D76" s="325"/>
      <c r="E76" s="243">
        <v>1075362</v>
      </c>
      <c r="F76" s="243">
        <v>1075362</v>
      </c>
      <c r="G76" s="734"/>
      <c r="H76" s="222"/>
      <c r="I76" s="309"/>
      <c r="J76" s="225"/>
      <c r="K76" s="245">
        <v>1075362</v>
      </c>
      <c r="L76" s="225"/>
      <c r="M76" s="723"/>
      <c r="N76" s="676"/>
      <c r="O76" s="676"/>
      <c r="P76" s="676"/>
      <c r="Q76" s="732"/>
      <c r="R76" s="328"/>
      <c r="S76" s="732"/>
      <c r="T76" s="328"/>
      <c r="U76" s="732"/>
      <c r="V76" s="676"/>
      <c r="W76" s="676"/>
      <c r="X76" s="329"/>
    </row>
    <row r="77" spans="1:24" ht="35.450000000000003" hidden="1" customHeight="1" x14ac:dyDescent="0.25">
      <c r="A77" s="322"/>
      <c r="B77" s="323"/>
      <c r="C77" s="324"/>
      <c r="D77" s="325"/>
      <c r="E77" s="243" t="s">
        <v>210</v>
      </c>
      <c r="F77" s="243" t="s">
        <v>210</v>
      </c>
      <c r="G77" s="734"/>
      <c r="H77" s="222"/>
      <c r="I77" s="309"/>
      <c r="J77" s="225"/>
      <c r="K77" s="225" t="s">
        <v>210</v>
      </c>
      <c r="L77" s="225"/>
      <c r="M77" s="723"/>
      <c r="N77" s="676"/>
      <c r="O77" s="676"/>
      <c r="P77" s="676"/>
      <c r="Q77" s="732"/>
      <c r="R77" s="328"/>
      <c r="S77" s="732"/>
      <c r="T77" s="328"/>
      <c r="U77" s="732"/>
      <c r="V77" s="676"/>
      <c r="W77" s="676"/>
      <c r="X77" s="329"/>
    </row>
    <row r="78" spans="1:24" ht="35.450000000000003" hidden="1" customHeight="1" x14ac:dyDescent="0.25">
      <c r="A78" s="322"/>
      <c r="B78" s="323"/>
      <c r="C78" s="324"/>
      <c r="D78" s="325"/>
      <c r="E78" s="243"/>
      <c r="F78" s="243"/>
      <c r="G78" s="734"/>
      <c r="H78" s="222"/>
      <c r="I78" s="309"/>
      <c r="J78" s="225"/>
      <c r="K78" s="225"/>
      <c r="L78" s="225"/>
      <c r="M78" s="723"/>
      <c r="N78" s="676"/>
      <c r="O78" s="676"/>
      <c r="P78" s="676"/>
      <c r="Q78" s="732"/>
      <c r="R78" s="328"/>
      <c r="S78" s="732"/>
      <c r="T78" s="328"/>
      <c r="U78" s="732"/>
      <c r="V78" s="676"/>
      <c r="W78" s="676"/>
      <c r="X78" s="329"/>
    </row>
    <row r="79" spans="1:24" ht="35.450000000000003" hidden="1" customHeight="1" x14ac:dyDescent="0.25">
      <c r="A79" s="322"/>
      <c r="B79" s="323"/>
      <c r="C79" s="324"/>
      <c r="D79" s="325"/>
      <c r="E79" s="243">
        <v>5</v>
      </c>
      <c r="F79" s="243">
        <v>5</v>
      </c>
      <c r="G79" s="734"/>
      <c r="H79" s="216"/>
      <c r="I79" s="309"/>
      <c r="J79" s="225"/>
      <c r="K79" s="239">
        <v>5</v>
      </c>
      <c r="L79" s="225"/>
      <c r="M79" s="723"/>
      <c r="N79" s="676"/>
      <c r="O79" s="676" t="s">
        <v>203</v>
      </c>
      <c r="P79" s="676" t="s">
        <v>280</v>
      </c>
      <c r="Q79" s="732">
        <v>109955</v>
      </c>
      <c r="R79" s="328"/>
      <c r="S79" s="732">
        <v>109955</v>
      </c>
      <c r="T79" s="328"/>
      <c r="U79" s="732">
        <v>109955</v>
      </c>
      <c r="V79" s="676" t="s">
        <v>204</v>
      </c>
      <c r="W79" s="676" t="s">
        <v>205</v>
      </c>
      <c r="X79" s="329"/>
    </row>
    <row r="80" spans="1:24" ht="35.450000000000003" hidden="1" customHeight="1" x14ac:dyDescent="0.25">
      <c r="A80" s="322"/>
      <c r="B80" s="323"/>
      <c r="C80" s="324"/>
      <c r="D80" s="325"/>
      <c r="E80" s="243">
        <v>5376812</v>
      </c>
      <c r="F80" s="243">
        <v>5376812</v>
      </c>
      <c r="G80" s="734"/>
      <c r="H80" s="222"/>
      <c r="I80" s="309"/>
      <c r="J80" s="225"/>
      <c r="K80" s="245">
        <v>5376812</v>
      </c>
      <c r="L80" s="225"/>
      <c r="M80" s="723"/>
      <c r="N80" s="676"/>
      <c r="O80" s="676"/>
      <c r="P80" s="676"/>
      <c r="Q80" s="732"/>
      <c r="R80" s="328"/>
      <c r="S80" s="732"/>
      <c r="T80" s="328"/>
      <c r="U80" s="732"/>
      <c r="V80" s="676"/>
      <c r="W80" s="676"/>
      <c r="X80" s="329"/>
    </row>
    <row r="81" spans="1:24" ht="35.450000000000003" hidden="1" customHeight="1" x14ac:dyDescent="0.25">
      <c r="A81" s="322"/>
      <c r="B81" s="323"/>
      <c r="C81" s="324"/>
      <c r="D81" s="325"/>
      <c r="E81" s="243" t="s">
        <v>210</v>
      </c>
      <c r="F81" s="243" t="s">
        <v>210</v>
      </c>
      <c r="G81" s="734"/>
      <c r="H81" s="222"/>
      <c r="I81" s="309"/>
      <c r="J81" s="225"/>
      <c r="K81" s="225" t="s">
        <v>210</v>
      </c>
      <c r="L81" s="225"/>
      <c r="M81" s="723"/>
      <c r="N81" s="676"/>
      <c r="O81" s="676"/>
      <c r="P81" s="676"/>
      <c r="Q81" s="732"/>
      <c r="R81" s="328"/>
      <c r="S81" s="732"/>
      <c r="T81" s="328"/>
      <c r="U81" s="732"/>
      <c r="V81" s="676"/>
      <c r="W81" s="676"/>
      <c r="X81" s="329"/>
    </row>
    <row r="82" spans="1:24" ht="35.450000000000003" hidden="1" customHeight="1" x14ac:dyDescent="0.25">
      <c r="A82" s="322"/>
      <c r="B82" s="323"/>
      <c r="C82" s="324"/>
      <c r="D82" s="325"/>
      <c r="E82" s="243"/>
      <c r="F82" s="243"/>
      <c r="G82" s="734"/>
      <c r="H82" s="222"/>
      <c r="I82" s="309"/>
      <c r="J82" s="225"/>
      <c r="K82" s="225"/>
      <c r="L82" s="225"/>
      <c r="M82" s="723"/>
      <c r="N82" s="676"/>
      <c r="O82" s="676"/>
      <c r="P82" s="676"/>
      <c r="Q82" s="732"/>
      <c r="R82" s="328"/>
      <c r="S82" s="732"/>
      <c r="T82" s="328"/>
      <c r="U82" s="732"/>
      <c r="V82" s="676"/>
      <c r="W82" s="676"/>
      <c r="X82" s="329"/>
    </row>
    <row r="83" spans="1:24" ht="35.450000000000003" hidden="1" customHeight="1" x14ac:dyDescent="0.25">
      <c r="A83" s="322"/>
      <c r="B83" s="323"/>
      <c r="C83" s="324"/>
      <c r="D83" s="325"/>
      <c r="E83" s="243">
        <v>12</v>
      </c>
      <c r="F83" s="243">
        <v>12</v>
      </c>
      <c r="G83" s="734"/>
      <c r="H83" s="216"/>
      <c r="I83" s="309"/>
      <c r="J83" s="225"/>
      <c r="K83" s="239">
        <v>12</v>
      </c>
      <c r="L83" s="225"/>
      <c r="M83" s="723"/>
      <c r="N83" s="676"/>
      <c r="O83" s="676" t="s">
        <v>203</v>
      </c>
      <c r="P83" s="676" t="s">
        <v>280</v>
      </c>
      <c r="Q83" s="732">
        <v>1094488</v>
      </c>
      <c r="R83" s="328"/>
      <c r="S83" s="732">
        <v>1094488</v>
      </c>
      <c r="T83" s="328"/>
      <c r="U83" s="732">
        <v>1094488</v>
      </c>
      <c r="V83" s="676" t="s">
        <v>204</v>
      </c>
      <c r="W83" s="676" t="s">
        <v>205</v>
      </c>
      <c r="X83" s="329"/>
    </row>
    <row r="84" spans="1:24" ht="35.450000000000003" hidden="1" customHeight="1" x14ac:dyDescent="0.25">
      <c r="A84" s="322"/>
      <c r="B84" s="323"/>
      <c r="C84" s="324"/>
      <c r="D84" s="325"/>
      <c r="E84" s="243">
        <v>12904350</v>
      </c>
      <c r="F84" s="243">
        <v>12904350</v>
      </c>
      <c r="G84" s="734"/>
      <c r="H84" s="222"/>
      <c r="I84" s="309"/>
      <c r="J84" s="225"/>
      <c r="K84" s="245">
        <v>12904350</v>
      </c>
      <c r="L84" s="225"/>
      <c r="M84" s="723"/>
      <c r="N84" s="676"/>
      <c r="O84" s="676"/>
      <c r="P84" s="676"/>
      <c r="Q84" s="732"/>
      <c r="R84" s="328"/>
      <c r="S84" s="732"/>
      <c r="T84" s="328"/>
      <c r="U84" s="732"/>
      <c r="V84" s="676"/>
      <c r="W84" s="676"/>
      <c r="X84" s="329"/>
    </row>
    <row r="85" spans="1:24" ht="35.450000000000003" hidden="1" customHeight="1" x14ac:dyDescent="0.25">
      <c r="A85" s="322"/>
      <c r="B85" s="323"/>
      <c r="C85" s="324"/>
      <c r="D85" s="325"/>
      <c r="E85" s="243" t="s">
        <v>210</v>
      </c>
      <c r="F85" s="243" t="s">
        <v>210</v>
      </c>
      <c r="G85" s="734"/>
      <c r="H85" s="222"/>
      <c r="I85" s="309"/>
      <c r="J85" s="225"/>
      <c r="K85" s="225" t="s">
        <v>210</v>
      </c>
      <c r="L85" s="225"/>
      <c r="M85" s="723"/>
      <c r="N85" s="676"/>
      <c r="O85" s="676"/>
      <c r="P85" s="676"/>
      <c r="Q85" s="732"/>
      <c r="R85" s="328"/>
      <c r="S85" s="732"/>
      <c r="T85" s="328"/>
      <c r="U85" s="732"/>
      <c r="V85" s="676"/>
      <c r="W85" s="676"/>
      <c r="X85" s="329"/>
    </row>
    <row r="86" spans="1:24" ht="35.450000000000003" hidden="1" customHeight="1" x14ac:dyDescent="0.25">
      <c r="A86" s="322"/>
      <c r="B86" s="323"/>
      <c r="C86" s="324"/>
      <c r="D86" s="325"/>
      <c r="E86" s="243"/>
      <c r="F86" s="243"/>
      <c r="G86" s="734"/>
      <c r="H86" s="222"/>
      <c r="I86" s="309"/>
      <c r="J86" s="225"/>
      <c r="K86" s="225"/>
      <c r="L86" s="225"/>
      <c r="M86" s="723"/>
      <c r="N86" s="676"/>
      <c r="O86" s="676"/>
      <c r="P86" s="676"/>
      <c r="Q86" s="732"/>
      <c r="R86" s="328"/>
      <c r="S86" s="732"/>
      <c r="T86" s="328"/>
      <c r="U86" s="732"/>
      <c r="V86" s="676"/>
      <c r="W86" s="676"/>
      <c r="X86" s="329"/>
    </row>
    <row r="87" spans="1:24" ht="35.450000000000003" hidden="1" customHeight="1" x14ac:dyDescent="0.25">
      <c r="A87" s="322"/>
      <c r="B87" s="323"/>
      <c r="C87" s="324"/>
      <c r="D87" s="325"/>
      <c r="E87" s="243">
        <v>18</v>
      </c>
      <c r="F87" s="243">
        <v>18</v>
      </c>
      <c r="G87" s="734"/>
      <c r="H87" s="216"/>
      <c r="I87" s="309"/>
      <c r="J87" s="225"/>
      <c r="K87" s="239">
        <v>18</v>
      </c>
      <c r="L87" s="225"/>
      <c r="M87" s="723"/>
      <c r="N87" s="676"/>
      <c r="O87" s="676" t="s">
        <v>203</v>
      </c>
      <c r="P87" s="676" t="s">
        <v>280</v>
      </c>
      <c r="Q87" s="732">
        <v>147933</v>
      </c>
      <c r="R87" s="328"/>
      <c r="S87" s="732">
        <v>147933</v>
      </c>
      <c r="T87" s="328"/>
      <c r="U87" s="732">
        <v>147933</v>
      </c>
      <c r="V87" s="676" t="s">
        <v>204</v>
      </c>
      <c r="W87" s="676" t="s">
        <v>205</v>
      </c>
      <c r="X87" s="329"/>
    </row>
    <row r="88" spans="1:24" ht="35.450000000000003" hidden="1" customHeight="1" x14ac:dyDescent="0.25">
      <c r="A88" s="322"/>
      <c r="B88" s="323"/>
      <c r="C88" s="324"/>
      <c r="D88" s="325"/>
      <c r="E88" s="243">
        <v>19356525</v>
      </c>
      <c r="F88" s="243">
        <v>19356525</v>
      </c>
      <c r="G88" s="734"/>
      <c r="H88" s="222"/>
      <c r="I88" s="309"/>
      <c r="J88" s="225"/>
      <c r="K88" s="245">
        <v>19356525</v>
      </c>
      <c r="L88" s="225"/>
      <c r="M88" s="723"/>
      <c r="N88" s="676"/>
      <c r="O88" s="676"/>
      <c r="P88" s="676"/>
      <c r="Q88" s="732"/>
      <c r="R88" s="328"/>
      <c r="S88" s="732"/>
      <c r="T88" s="328"/>
      <c r="U88" s="732"/>
      <c r="V88" s="676"/>
      <c r="W88" s="676"/>
      <c r="X88" s="329"/>
    </row>
    <row r="89" spans="1:24" ht="35.450000000000003" hidden="1" customHeight="1" x14ac:dyDescent="0.25">
      <c r="A89" s="322"/>
      <c r="B89" s="323"/>
      <c r="C89" s="324"/>
      <c r="D89" s="325"/>
      <c r="E89" s="243" t="s">
        <v>210</v>
      </c>
      <c r="F89" s="243" t="s">
        <v>210</v>
      </c>
      <c r="G89" s="734"/>
      <c r="H89" s="222"/>
      <c r="I89" s="309"/>
      <c r="J89" s="225"/>
      <c r="K89" s="225" t="s">
        <v>210</v>
      </c>
      <c r="L89" s="225"/>
      <c r="M89" s="723"/>
      <c r="N89" s="676"/>
      <c r="O89" s="676"/>
      <c r="P89" s="676"/>
      <c r="Q89" s="732"/>
      <c r="R89" s="328"/>
      <c r="S89" s="732"/>
      <c r="T89" s="328"/>
      <c r="U89" s="732"/>
      <c r="V89" s="676"/>
      <c r="W89" s="676"/>
      <c r="X89" s="329"/>
    </row>
    <row r="90" spans="1:24" ht="35.450000000000003" hidden="1" customHeight="1" x14ac:dyDescent="0.25">
      <c r="A90" s="322"/>
      <c r="B90" s="323"/>
      <c r="C90" s="324"/>
      <c r="D90" s="325"/>
      <c r="E90" s="243"/>
      <c r="F90" s="243"/>
      <c r="G90" s="734"/>
      <c r="H90" s="222"/>
      <c r="I90" s="309"/>
      <c r="J90" s="225"/>
      <c r="K90" s="225"/>
      <c r="L90" s="225"/>
      <c r="M90" s="723"/>
      <c r="N90" s="676"/>
      <c r="O90" s="676"/>
      <c r="P90" s="676"/>
      <c r="Q90" s="732"/>
      <c r="R90" s="328"/>
      <c r="S90" s="732"/>
      <c r="T90" s="328"/>
      <c r="U90" s="732"/>
      <c r="V90" s="676"/>
      <c r="W90" s="676"/>
      <c r="X90" s="329"/>
    </row>
    <row r="91" spans="1:24" ht="35.450000000000003" hidden="1" customHeight="1" x14ac:dyDescent="0.25">
      <c r="A91" s="322"/>
      <c r="B91" s="323"/>
      <c r="C91" s="324"/>
      <c r="D91" s="325"/>
      <c r="E91" s="243">
        <v>2</v>
      </c>
      <c r="F91" s="243">
        <v>2</v>
      </c>
      <c r="G91" s="734"/>
      <c r="H91" s="216"/>
      <c r="I91" s="309"/>
      <c r="J91" s="225"/>
      <c r="K91" s="239">
        <v>2</v>
      </c>
      <c r="L91" s="225"/>
      <c r="M91" s="723"/>
      <c r="N91" s="676"/>
      <c r="O91" s="676" t="s">
        <v>203</v>
      </c>
      <c r="P91" s="676" t="s">
        <v>280</v>
      </c>
      <c r="Q91" s="732">
        <v>201593</v>
      </c>
      <c r="R91" s="328"/>
      <c r="S91" s="732">
        <v>201593</v>
      </c>
      <c r="T91" s="328"/>
      <c r="U91" s="732">
        <v>201593</v>
      </c>
      <c r="V91" s="676" t="s">
        <v>204</v>
      </c>
      <c r="W91" s="676" t="s">
        <v>205</v>
      </c>
      <c r="X91" s="329"/>
    </row>
    <row r="92" spans="1:24" ht="35.450000000000003" hidden="1" customHeight="1" x14ac:dyDescent="0.25">
      <c r="A92" s="322"/>
      <c r="B92" s="323"/>
      <c r="C92" s="324"/>
      <c r="D92" s="325"/>
      <c r="E92" s="243">
        <v>2150725</v>
      </c>
      <c r="F92" s="243">
        <v>2150725</v>
      </c>
      <c r="G92" s="734"/>
      <c r="H92" s="222"/>
      <c r="I92" s="309"/>
      <c r="J92" s="225"/>
      <c r="K92" s="245">
        <v>2150725</v>
      </c>
      <c r="L92" s="225"/>
      <c r="M92" s="723"/>
      <c r="N92" s="676"/>
      <c r="O92" s="676"/>
      <c r="P92" s="676"/>
      <c r="Q92" s="732"/>
      <c r="R92" s="328"/>
      <c r="S92" s="732"/>
      <c r="T92" s="328"/>
      <c r="U92" s="732"/>
      <c r="V92" s="676"/>
      <c r="W92" s="676"/>
      <c r="X92" s="329"/>
    </row>
    <row r="93" spans="1:24" ht="35.450000000000003" hidden="1" customHeight="1" x14ac:dyDescent="0.25">
      <c r="A93" s="322"/>
      <c r="B93" s="323"/>
      <c r="C93" s="324"/>
      <c r="D93" s="325"/>
      <c r="E93" s="243" t="s">
        <v>210</v>
      </c>
      <c r="F93" s="243" t="s">
        <v>210</v>
      </c>
      <c r="G93" s="734"/>
      <c r="H93" s="222"/>
      <c r="I93" s="309"/>
      <c r="J93" s="225"/>
      <c r="K93" s="225" t="s">
        <v>210</v>
      </c>
      <c r="L93" s="225"/>
      <c r="M93" s="723"/>
      <c r="N93" s="676"/>
      <c r="O93" s="676"/>
      <c r="P93" s="676"/>
      <c r="Q93" s="732"/>
      <c r="R93" s="328"/>
      <c r="S93" s="732"/>
      <c r="T93" s="328"/>
      <c r="U93" s="732"/>
      <c r="V93" s="676"/>
      <c r="W93" s="676"/>
      <c r="X93" s="329"/>
    </row>
    <row r="94" spans="1:24" ht="35.450000000000003" hidden="1" customHeight="1" x14ac:dyDescent="0.25">
      <c r="A94" s="322"/>
      <c r="B94" s="323"/>
      <c r="C94" s="324"/>
      <c r="D94" s="325"/>
      <c r="E94" s="243"/>
      <c r="F94" s="243"/>
      <c r="G94" s="734"/>
      <c r="H94" s="222"/>
      <c r="I94" s="309"/>
      <c r="J94" s="225"/>
      <c r="K94" s="225"/>
      <c r="L94" s="225"/>
      <c r="M94" s="723"/>
      <c r="N94" s="676"/>
      <c r="O94" s="676"/>
      <c r="P94" s="676"/>
      <c r="Q94" s="732"/>
      <c r="R94" s="328"/>
      <c r="S94" s="732"/>
      <c r="T94" s="328"/>
      <c r="U94" s="732"/>
      <c r="V94" s="676"/>
      <c r="W94" s="676"/>
      <c r="X94" s="329"/>
    </row>
    <row r="95" spans="1:24" ht="35.450000000000003" hidden="1" customHeight="1" x14ac:dyDescent="0.25">
      <c r="A95" s="322"/>
      <c r="B95" s="323"/>
      <c r="C95" s="324"/>
      <c r="D95" s="325"/>
      <c r="E95" s="243">
        <v>31</v>
      </c>
      <c r="F95" s="243">
        <v>31</v>
      </c>
      <c r="G95" s="734"/>
      <c r="H95" s="216"/>
      <c r="I95" s="309"/>
      <c r="J95" s="225"/>
      <c r="K95" s="239">
        <v>31</v>
      </c>
      <c r="L95" s="225"/>
      <c r="M95" s="723"/>
      <c r="N95" s="676"/>
      <c r="O95" s="676" t="s">
        <v>203</v>
      </c>
      <c r="P95" s="676" t="s">
        <v>280</v>
      </c>
      <c r="Q95" s="732">
        <v>479830</v>
      </c>
      <c r="R95" s="328"/>
      <c r="S95" s="732">
        <v>479830</v>
      </c>
      <c r="T95" s="328"/>
      <c r="U95" s="732">
        <v>479830</v>
      </c>
      <c r="V95" s="676" t="s">
        <v>204</v>
      </c>
      <c r="W95" s="676" t="s">
        <v>205</v>
      </c>
      <c r="X95" s="329"/>
    </row>
    <row r="96" spans="1:24" ht="35.450000000000003" hidden="1" customHeight="1" x14ac:dyDescent="0.25">
      <c r="A96" s="322"/>
      <c r="B96" s="323"/>
      <c r="C96" s="324"/>
      <c r="D96" s="325"/>
      <c r="E96" s="243">
        <v>33336237</v>
      </c>
      <c r="F96" s="243">
        <v>33336237</v>
      </c>
      <c r="G96" s="734"/>
      <c r="H96" s="222"/>
      <c r="I96" s="309"/>
      <c r="J96" s="225"/>
      <c r="K96" s="245">
        <v>33336237</v>
      </c>
      <c r="L96" s="225"/>
      <c r="M96" s="723"/>
      <c r="N96" s="676"/>
      <c r="O96" s="676"/>
      <c r="P96" s="676"/>
      <c r="Q96" s="732"/>
      <c r="R96" s="328"/>
      <c r="S96" s="732"/>
      <c r="T96" s="328"/>
      <c r="U96" s="732"/>
      <c r="V96" s="676"/>
      <c r="W96" s="676"/>
      <c r="X96" s="329"/>
    </row>
    <row r="97" spans="1:24" ht="35.450000000000003" hidden="1" customHeight="1" x14ac:dyDescent="0.25">
      <c r="A97" s="322"/>
      <c r="B97" s="323"/>
      <c r="C97" s="324"/>
      <c r="D97" s="325"/>
      <c r="E97" s="243" t="s">
        <v>210</v>
      </c>
      <c r="F97" s="243" t="s">
        <v>210</v>
      </c>
      <c r="G97" s="734"/>
      <c r="H97" s="222"/>
      <c r="I97" s="309"/>
      <c r="J97" s="225"/>
      <c r="K97" s="225" t="s">
        <v>210</v>
      </c>
      <c r="L97" s="225"/>
      <c r="M97" s="723"/>
      <c r="N97" s="676"/>
      <c r="O97" s="676"/>
      <c r="P97" s="676"/>
      <c r="Q97" s="732"/>
      <c r="R97" s="328"/>
      <c r="S97" s="732"/>
      <c r="T97" s="328"/>
      <c r="U97" s="732"/>
      <c r="V97" s="676"/>
      <c r="W97" s="676"/>
      <c r="X97" s="329"/>
    </row>
    <row r="98" spans="1:24" ht="35.450000000000003" hidden="1" customHeight="1" x14ac:dyDescent="0.25">
      <c r="A98" s="322"/>
      <c r="B98" s="323"/>
      <c r="C98" s="324"/>
      <c r="D98" s="325"/>
      <c r="E98" s="243"/>
      <c r="F98" s="243"/>
      <c r="G98" s="734"/>
      <c r="H98" s="222"/>
      <c r="I98" s="309"/>
      <c r="J98" s="225"/>
      <c r="K98" s="225"/>
      <c r="L98" s="225"/>
      <c r="M98" s="723"/>
      <c r="N98" s="676"/>
      <c r="O98" s="676"/>
      <c r="P98" s="676"/>
      <c r="Q98" s="732"/>
      <c r="R98" s="328"/>
      <c r="S98" s="732"/>
      <c r="T98" s="328"/>
      <c r="U98" s="732"/>
      <c r="V98" s="676"/>
      <c r="W98" s="676"/>
      <c r="X98" s="329"/>
    </row>
    <row r="99" spans="1:24" ht="35.450000000000003" hidden="1" customHeight="1" x14ac:dyDescent="0.25">
      <c r="A99" s="322"/>
      <c r="B99" s="323"/>
      <c r="C99" s="324"/>
      <c r="D99" s="325"/>
      <c r="E99" s="243">
        <v>1</v>
      </c>
      <c r="F99" s="243">
        <v>1</v>
      </c>
      <c r="G99" s="734"/>
      <c r="H99" s="216"/>
      <c r="I99" s="309"/>
      <c r="J99" s="225"/>
      <c r="K99" s="239">
        <v>1</v>
      </c>
      <c r="L99" s="225"/>
      <c r="M99" s="723"/>
      <c r="N99" s="676"/>
      <c r="O99" s="676" t="s">
        <v>203</v>
      </c>
      <c r="P99" s="676" t="s">
        <v>280</v>
      </c>
      <c r="Q99" s="732">
        <v>409257</v>
      </c>
      <c r="R99" s="328"/>
      <c r="S99" s="732">
        <v>409257</v>
      </c>
      <c r="T99" s="328"/>
      <c r="U99" s="732">
        <v>409257</v>
      </c>
      <c r="V99" s="676" t="s">
        <v>204</v>
      </c>
      <c r="W99" s="676" t="s">
        <v>205</v>
      </c>
      <c r="X99" s="329"/>
    </row>
    <row r="100" spans="1:24" ht="35.450000000000003" hidden="1" customHeight="1" x14ac:dyDescent="0.25">
      <c r="A100" s="322"/>
      <c r="B100" s="323"/>
      <c r="C100" s="324"/>
      <c r="D100" s="325"/>
      <c r="E100" s="243">
        <v>1075362</v>
      </c>
      <c r="F100" s="243">
        <v>1075362</v>
      </c>
      <c r="G100" s="734"/>
      <c r="H100" s="222"/>
      <c r="I100" s="309"/>
      <c r="J100" s="225"/>
      <c r="K100" s="245">
        <v>1075362</v>
      </c>
      <c r="L100" s="225"/>
      <c r="M100" s="723"/>
      <c r="N100" s="676"/>
      <c r="O100" s="676"/>
      <c r="P100" s="676"/>
      <c r="Q100" s="732"/>
      <c r="R100" s="328"/>
      <c r="S100" s="732"/>
      <c r="T100" s="328"/>
      <c r="U100" s="732"/>
      <c r="V100" s="676"/>
      <c r="W100" s="676"/>
      <c r="X100" s="329"/>
    </row>
    <row r="101" spans="1:24" ht="35.450000000000003" hidden="1" customHeight="1" x14ac:dyDescent="0.25">
      <c r="A101" s="322"/>
      <c r="B101" s="323"/>
      <c r="C101" s="324"/>
      <c r="D101" s="325"/>
      <c r="E101" s="243" t="s">
        <v>210</v>
      </c>
      <c r="F101" s="243" t="s">
        <v>210</v>
      </c>
      <c r="G101" s="734"/>
      <c r="H101" s="222"/>
      <c r="I101" s="309"/>
      <c r="J101" s="225"/>
      <c r="K101" s="225" t="s">
        <v>210</v>
      </c>
      <c r="L101" s="225"/>
      <c r="M101" s="723"/>
      <c r="N101" s="676"/>
      <c r="O101" s="676"/>
      <c r="P101" s="676"/>
      <c r="Q101" s="732"/>
      <c r="R101" s="328"/>
      <c r="S101" s="732"/>
      <c r="T101" s="328"/>
      <c r="U101" s="732"/>
      <c r="V101" s="676"/>
      <c r="W101" s="676"/>
      <c r="X101" s="329"/>
    </row>
    <row r="102" spans="1:24" ht="35.450000000000003" hidden="1" customHeight="1" x14ac:dyDescent="0.25">
      <c r="A102" s="322"/>
      <c r="B102" s="323"/>
      <c r="C102" s="324"/>
      <c r="D102" s="325"/>
      <c r="E102" s="243"/>
      <c r="F102" s="243"/>
      <c r="G102" s="734"/>
      <c r="H102" s="222"/>
      <c r="I102" s="309"/>
      <c r="J102" s="225"/>
      <c r="K102" s="225"/>
      <c r="L102" s="225"/>
      <c r="M102" s="723"/>
      <c r="N102" s="676"/>
      <c r="O102" s="676"/>
      <c r="P102" s="676"/>
      <c r="Q102" s="732"/>
      <c r="R102" s="328"/>
      <c r="S102" s="732"/>
      <c r="T102" s="328"/>
      <c r="U102" s="732"/>
      <c r="V102" s="676"/>
      <c r="W102" s="676"/>
      <c r="X102" s="329"/>
    </row>
    <row r="103" spans="1:24" ht="35.450000000000003" hidden="1" customHeight="1" x14ac:dyDescent="0.25">
      <c r="A103" s="322"/>
      <c r="B103" s="323"/>
      <c r="C103" s="324"/>
      <c r="D103" s="325"/>
      <c r="E103" s="243">
        <v>6</v>
      </c>
      <c r="F103" s="243">
        <v>6</v>
      </c>
      <c r="G103" s="734"/>
      <c r="H103" s="216"/>
      <c r="I103" s="309"/>
      <c r="J103" s="225"/>
      <c r="K103" s="239">
        <v>6</v>
      </c>
      <c r="L103" s="225"/>
      <c r="M103" s="723"/>
      <c r="N103" s="676"/>
      <c r="O103" s="676" t="s">
        <v>203</v>
      </c>
      <c r="P103" s="676" t="s">
        <v>280</v>
      </c>
      <c r="Q103" s="732">
        <v>400686</v>
      </c>
      <c r="R103" s="328"/>
      <c r="S103" s="732">
        <v>400686</v>
      </c>
      <c r="T103" s="328"/>
      <c r="U103" s="732">
        <v>400686</v>
      </c>
      <c r="V103" s="676" t="s">
        <v>204</v>
      </c>
      <c r="W103" s="676" t="s">
        <v>205</v>
      </c>
      <c r="X103" s="329"/>
    </row>
    <row r="104" spans="1:24" ht="35.450000000000003" hidden="1" customHeight="1" x14ac:dyDescent="0.25">
      <c r="A104" s="322"/>
      <c r="B104" s="323"/>
      <c r="C104" s="324"/>
      <c r="D104" s="325"/>
      <c r="E104" s="243">
        <v>6452175</v>
      </c>
      <c r="F104" s="243">
        <v>6452175</v>
      </c>
      <c r="G104" s="734"/>
      <c r="H104" s="222"/>
      <c r="I104" s="309"/>
      <c r="J104" s="225"/>
      <c r="K104" s="245">
        <v>6452175</v>
      </c>
      <c r="L104" s="225"/>
      <c r="M104" s="723"/>
      <c r="N104" s="676"/>
      <c r="O104" s="676"/>
      <c r="P104" s="676"/>
      <c r="Q104" s="732"/>
      <c r="R104" s="328"/>
      <c r="S104" s="732"/>
      <c r="T104" s="328"/>
      <c r="U104" s="732"/>
      <c r="V104" s="676"/>
      <c r="W104" s="676"/>
      <c r="X104" s="329"/>
    </row>
    <row r="105" spans="1:24" ht="35.450000000000003" hidden="1" customHeight="1" x14ac:dyDescent="0.25">
      <c r="A105" s="322"/>
      <c r="B105" s="323"/>
      <c r="C105" s="324"/>
      <c r="D105" s="325"/>
      <c r="E105" s="243" t="s">
        <v>210</v>
      </c>
      <c r="F105" s="243" t="s">
        <v>210</v>
      </c>
      <c r="G105" s="734"/>
      <c r="H105" s="222"/>
      <c r="I105" s="309"/>
      <c r="J105" s="225"/>
      <c r="K105" s="225" t="s">
        <v>210</v>
      </c>
      <c r="L105" s="225"/>
      <c r="M105" s="723"/>
      <c r="N105" s="676"/>
      <c r="O105" s="676"/>
      <c r="P105" s="676"/>
      <c r="Q105" s="732"/>
      <c r="R105" s="328"/>
      <c r="S105" s="732"/>
      <c r="T105" s="328"/>
      <c r="U105" s="732"/>
      <c r="V105" s="676"/>
      <c r="W105" s="676"/>
      <c r="X105" s="329"/>
    </row>
    <row r="106" spans="1:24" ht="35.450000000000003" hidden="1" customHeight="1" x14ac:dyDescent="0.25">
      <c r="A106" s="322"/>
      <c r="B106" s="323"/>
      <c r="C106" s="324"/>
      <c r="D106" s="325"/>
      <c r="E106" s="243"/>
      <c r="F106" s="243"/>
      <c r="G106" s="734"/>
      <c r="H106" s="222"/>
      <c r="I106" s="309"/>
      <c r="J106" s="225"/>
      <c r="K106" s="225"/>
      <c r="L106" s="225"/>
      <c r="M106" s="723"/>
      <c r="N106" s="676"/>
      <c r="O106" s="676"/>
      <c r="P106" s="676"/>
      <c r="Q106" s="732"/>
      <c r="R106" s="328"/>
      <c r="S106" s="732"/>
      <c r="T106" s="328"/>
      <c r="U106" s="732"/>
      <c r="V106" s="676"/>
      <c r="W106" s="676"/>
      <c r="X106" s="329"/>
    </row>
    <row r="107" spans="1:24" ht="35.450000000000003" hidden="1" customHeight="1" x14ac:dyDescent="0.25">
      <c r="A107" s="322"/>
      <c r="B107" s="323"/>
      <c r="C107" s="324"/>
      <c r="D107" s="325"/>
      <c r="E107" s="243">
        <v>7</v>
      </c>
      <c r="F107" s="243">
        <v>7</v>
      </c>
      <c r="G107" s="734"/>
      <c r="H107" s="216"/>
      <c r="I107" s="309"/>
      <c r="J107" s="225"/>
      <c r="K107" s="239">
        <v>7</v>
      </c>
      <c r="L107" s="225"/>
      <c r="M107" s="723"/>
      <c r="N107" s="676"/>
      <c r="O107" s="676" t="s">
        <v>203</v>
      </c>
      <c r="P107" s="676" t="s">
        <v>280</v>
      </c>
      <c r="Q107" s="732">
        <v>98209</v>
      </c>
      <c r="R107" s="328"/>
      <c r="S107" s="732">
        <v>98209</v>
      </c>
      <c r="T107" s="328"/>
      <c r="U107" s="732">
        <v>98209</v>
      </c>
      <c r="V107" s="676" t="s">
        <v>204</v>
      </c>
      <c r="W107" s="676" t="s">
        <v>205</v>
      </c>
      <c r="X107" s="329"/>
    </row>
    <row r="108" spans="1:24" ht="35.450000000000003" hidden="1" customHeight="1" x14ac:dyDescent="0.25">
      <c r="A108" s="322"/>
      <c r="B108" s="323"/>
      <c r="C108" s="324"/>
      <c r="D108" s="325"/>
      <c r="E108" s="243">
        <v>7527537</v>
      </c>
      <c r="F108" s="243">
        <v>7527537</v>
      </c>
      <c r="G108" s="734"/>
      <c r="H108" s="222"/>
      <c r="I108" s="309"/>
      <c r="J108" s="225"/>
      <c r="K108" s="245">
        <v>7527537</v>
      </c>
      <c r="L108" s="225"/>
      <c r="M108" s="723"/>
      <c r="N108" s="676"/>
      <c r="O108" s="676"/>
      <c r="P108" s="676"/>
      <c r="Q108" s="732"/>
      <c r="R108" s="328"/>
      <c r="S108" s="732"/>
      <c r="T108" s="328"/>
      <c r="U108" s="732"/>
      <c r="V108" s="676"/>
      <c r="W108" s="676"/>
      <c r="X108" s="329"/>
    </row>
    <row r="109" spans="1:24" ht="35.450000000000003" hidden="1" customHeight="1" x14ac:dyDescent="0.25">
      <c r="A109" s="322"/>
      <c r="B109" s="323"/>
      <c r="C109" s="324"/>
      <c r="D109" s="325"/>
      <c r="E109" s="243" t="s">
        <v>210</v>
      </c>
      <c r="F109" s="243" t="s">
        <v>210</v>
      </c>
      <c r="G109" s="734"/>
      <c r="H109" s="222"/>
      <c r="I109" s="309"/>
      <c r="J109" s="225"/>
      <c r="K109" s="225" t="s">
        <v>210</v>
      </c>
      <c r="L109" s="225"/>
      <c r="M109" s="723"/>
      <c r="N109" s="676"/>
      <c r="O109" s="676"/>
      <c r="P109" s="676"/>
      <c r="Q109" s="732"/>
      <c r="R109" s="328"/>
      <c r="S109" s="732"/>
      <c r="T109" s="328"/>
      <c r="U109" s="732"/>
      <c r="V109" s="676"/>
      <c r="W109" s="676"/>
      <c r="X109" s="329"/>
    </row>
    <row r="110" spans="1:24" ht="35.450000000000003" hidden="1" customHeight="1" x14ac:dyDescent="0.25">
      <c r="A110" s="322"/>
      <c r="B110" s="323"/>
      <c r="C110" s="324"/>
      <c r="D110" s="325"/>
      <c r="E110" s="243"/>
      <c r="F110" s="243"/>
      <c r="G110" s="734"/>
      <c r="H110" s="222"/>
      <c r="I110" s="309"/>
      <c r="J110" s="225"/>
      <c r="K110" s="225"/>
      <c r="L110" s="225"/>
      <c r="M110" s="723"/>
      <c r="N110" s="676"/>
      <c r="O110" s="676"/>
      <c r="P110" s="676"/>
      <c r="Q110" s="732"/>
      <c r="R110" s="328"/>
      <c r="S110" s="732"/>
      <c r="T110" s="328"/>
      <c r="U110" s="732"/>
      <c r="V110" s="676"/>
      <c r="W110" s="676"/>
      <c r="X110" s="329"/>
    </row>
    <row r="111" spans="1:24" ht="35.450000000000003" hidden="1" customHeight="1" x14ac:dyDescent="0.25">
      <c r="A111" s="322"/>
      <c r="B111" s="323"/>
      <c r="C111" s="324"/>
      <c r="D111" s="325"/>
      <c r="E111" s="243">
        <v>0</v>
      </c>
      <c r="F111" s="243">
        <v>0</v>
      </c>
      <c r="G111" s="734"/>
      <c r="H111" s="216"/>
      <c r="I111" s="309"/>
      <c r="J111" s="225"/>
      <c r="K111" s="239">
        <v>0</v>
      </c>
      <c r="L111" s="225"/>
      <c r="M111" s="723"/>
      <c r="N111" s="676"/>
      <c r="O111" s="676" t="s">
        <v>203</v>
      </c>
      <c r="P111" s="676" t="s">
        <v>280</v>
      </c>
      <c r="Q111" s="732">
        <v>7541352</v>
      </c>
      <c r="R111" s="328"/>
      <c r="S111" s="732">
        <v>7541352</v>
      </c>
      <c r="T111" s="328"/>
      <c r="U111" s="732">
        <v>7541353</v>
      </c>
      <c r="V111" s="676" t="s">
        <v>204</v>
      </c>
      <c r="W111" s="676" t="s">
        <v>205</v>
      </c>
      <c r="X111" s="329"/>
    </row>
    <row r="112" spans="1:24" ht="35.450000000000003" hidden="1" customHeight="1" x14ac:dyDescent="0.25">
      <c r="A112" s="322"/>
      <c r="B112" s="323"/>
      <c r="C112" s="324"/>
      <c r="D112" s="325"/>
      <c r="E112" s="243">
        <v>5193333</v>
      </c>
      <c r="F112" s="243">
        <v>5193333</v>
      </c>
      <c r="G112" s="734"/>
      <c r="H112" s="222"/>
      <c r="I112" s="309"/>
      <c r="J112" s="225"/>
      <c r="K112" s="245">
        <v>0</v>
      </c>
      <c r="L112" s="225"/>
      <c r="M112" s="723"/>
      <c r="N112" s="676"/>
      <c r="O112" s="676"/>
      <c r="P112" s="676"/>
      <c r="Q112" s="732"/>
      <c r="R112" s="328"/>
      <c r="S112" s="732"/>
      <c r="T112" s="328"/>
      <c r="U112" s="732"/>
      <c r="V112" s="676"/>
      <c r="W112" s="676"/>
      <c r="X112" s="329"/>
    </row>
    <row r="113" spans="1:24" ht="35.450000000000003" hidden="1" customHeight="1" x14ac:dyDescent="0.25">
      <c r="A113" s="322"/>
      <c r="B113" s="323"/>
      <c r="C113" s="324"/>
      <c r="D113" s="325"/>
      <c r="E113" s="243"/>
      <c r="F113" s="243"/>
      <c r="G113" s="734"/>
      <c r="H113" s="222"/>
      <c r="I113" s="309"/>
      <c r="J113" s="225"/>
      <c r="K113" s="225"/>
      <c r="L113" s="225"/>
      <c r="M113" s="723"/>
      <c r="N113" s="676"/>
      <c r="O113" s="676"/>
      <c r="P113" s="676"/>
      <c r="Q113" s="732"/>
      <c r="R113" s="328"/>
      <c r="S113" s="732"/>
      <c r="T113" s="328"/>
      <c r="U113" s="732"/>
      <c r="V113" s="676"/>
      <c r="W113" s="676"/>
      <c r="X113" s="329"/>
    </row>
    <row r="114" spans="1:24" ht="35.450000000000003" hidden="1" customHeight="1" x14ac:dyDescent="0.25">
      <c r="A114" s="322"/>
      <c r="B114" s="323"/>
      <c r="C114" s="324"/>
      <c r="D114" s="325"/>
      <c r="E114" s="243"/>
      <c r="F114" s="243"/>
      <c r="G114" s="734"/>
      <c r="H114" s="222"/>
      <c r="I114" s="309"/>
      <c r="J114" s="225"/>
      <c r="K114" s="225"/>
      <c r="L114" s="225"/>
      <c r="M114" s="723"/>
      <c r="N114" s="676"/>
      <c r="O114" s="676"/>
      <c r="P114" s="676"/>
      <c r="Q114" s="732"/>
      <c r="R114" s="328"/>
      <c r="S114" s="732"/>
      <c r="T114" s="328"/>
      <c r="U114" s="732"/>
      <c r="V114" s="676"/>
      <c r="W114" s="676"/>
      <c r="X114" s="329"/>
    </row>
    <row r="115" spans="1:24" ht="35.450000000000003" hidden="1" customHeight="1" x14ac:dyDescent="0.25">
      <c r="A115" s="322"/>
      <c r="B115" s="323"/>
      <c r="C115" s="324"/>
      <c r="D115" s="325"/>
      <c r="E115" s="243">
        <v>2853</v>
      </c>
      <c r="F115" s="243">
        <v>2570</v>
      </c>
      <c r="G115" s="735"/>
      <c r="H115" s="735"/>
      <c r="I115" s="309"/>
      <c r="J115" s="225"/>
      <c r="K115" s="239">
        <v>366</v>
      </c>
      <c r="L115" s="225"/>
      <c r="M115" s="239"/>
      <c r="N115" s="239"/>
      <c r="O115" s="237"/>
      <c r="P115" s="237"/>
      <c r="Q115" s="330"/>
      <c r="R115" s="328"/>
      <c r="S115" s="330"/>
      <c r="T115" s="328"/>
      <c r="U115" s="330"/>
      <c r="V115" s="237"/>
      <c r="W115" s="237"/>
      <c r="X115" s="329"/>
    </row>
    <row r="116" spans="1:24" ht="35.450000000000003" hidden="1" customHeight="1" x14ac:dyDescent="0.25">
      <c r="A116" s="322"/>
      <c r="B116" s="323"/>
      <c r="C116" s="324"/>
      <c r="D116" s="325"/>
      <c r="E116" s="243">
        <v>3858255613</v>
      </c>
      <c r="F116" s="243">
        <v>1417139947</v>
      </c>
      <c r="G116" s="749"/>
      <c r="H116" s="749"/>
      <c r="I116" s="331"/>
      <c r="J116" s="242"/>
      <c r="K116" s="332">
        <v>393582666</v>
      </c>
      <c r="L116" s="242"/>
      <c r="M116" s="332"/>
      <c r="N116" s="332"/>
      <c r="O116" s="232"/>
      <c r="P116" s="232"/>
      <c r="Q116" s="333"/>
      <c r="R116" s="334"/>
      <c r="S116" s="333"/>
      <c r="T116" s="334"/>
      <c r="U116" s="333"/>
      <c r="V116" s="232"/>
      <c r="W116" s="232"/>
      <c r="X116" s="335"/>
    </row>
    <row r="117" spans="1:24" ht="35.450000000000003" customHeight="1" x14ac:dyDescent="0.25">
      <c r="A117" s="714">
        <v>10</v>
      </c>
      <c r="B117" s="716" t="s">
        <v>211</v>
      </c>
      <c r="C117" s="728" t="s">
        <v>208</v>
      </c>
      <c r="D117" s="306" t="s">
        <v>202</v>
      </c>
      <c r="E117" s="320">
        <v>1</v>
      </c>
      <c r="F117" s="320">
        <v>0</v>
      </c>
      <c r="G117" s="313"/>
      <c r="H117" s="208"/>
      <c r="I117" s="229"/>
      <c r="J117" s="215">
        <v>0</v>
      </c>
      <c r="K117" s="238">
        <v>0</v>
      </c>
      <c r="L117" s="215"/>
      <c r="M117" s="722"/>
      <c r="N117" s="722"/>
      <c r="O117" s="675"/>
      <c r="P117" s="722" t="s">
        <v>122</v>
      </c>
      <c r="Q117" s="722" t="s">
        <v>122</v>
      </c>
      <c r="R117" s="722" t="s">
        <v>122</v>
      </c>
      <c r="S117" s="675" t="s">
        <v>203</v>
      </c>
      <c r="T117" s="731">
        <v>7541345</v>
      </c>
      <c r="U117" s="731"/>
      <c r="V117" s="675" t="s">
        <v>204</v>
      </c>
      <c r="W117" s="675" t="s">
        <v>205</v>
      </c>
      <c r="X117" s="705">
        <v>7541345</v>
      </c>
    </row>
    <row r="118" spans="1:24" ht="35.450000000000003" customHeight="1" x14ac:dyDescent="0.25">
      <c r="A118" s="714"/>
      <c r="B118" s="717"/>
      <c r="C118" s="729"/>
      <c r="D118" s="308" t="s">
        <v>206</v>
      </c>
      <c r="E118" s="318">
        <v>238858333</v>
      </c>
      <c r="F118" s="318">
        <v>0</v>
      </c>
      <c r="G118" s="209"/>
      <c r="H118" s="222"/>
      <c r="I118" s="309"/>
      <c r="J118" s="245">
        <v>0</v>
      </c>
      <c r="K118" s="245">
        <v>0</v>
      </c>
      <c r="L118" s="245"/>
      <c r="M118" s="723"/>
      <c r="N118" s="723"/>
      <c r="O118" s="676"/>
      <c r="P118" s="723"/>
      <c r="Q118" s="723"/>
      <c r="R118" s="723"/>
      <c r="S118" s="676"/>
      <c r="T118" s="732"/>
      <c r="U118" s="732"/>
      <c r="V118" s="676"/>
      <c r="W118" s="676"/>
      <c r="X118" s="706"/>
    </row>
    <row r="119" spans="1:24" ht="35.450000000000003" customHeight="1" x14ac:dyDescent="0.25">
      <c r="A119" s="714"/>
      <c r="B119" s="717"/>
      <c r="C119" s="729"/>
      <c r="D119" s="308" t="s">
        <v>36</v>
      </c>
      <c r="E119" s="241">
        <v>0</v>
      </c>
      <c r="F119" s="241">
        <v>0</v>
      </c>
      <c r="G119" s="223"/>
      <c r="H119" s="222"/>
      <c r="I119" s="309"/>
      <c r="J119" s="241"/>
      <c r="K119" s="241"/>
      <c r="L119" s="241"/>
      <c r="M119" s="723"/>
      <c r="N119" s="723"/>
      <c r="O119" s="676"/>
      <c r="P119" s="723"/>
      <c r="Q119" s="723"/>
      <c r="R119" s="723"/>
      <c r="S119" s="676"/>
      <c r="T119" s="732"/>
      <c r="U119" s="732"/>
      <c r="V119" s="676"/>
      <c r="W119" s="676"/>
      <c r="X119" s="706"/>
    </row>
    <row r="120" spans="1:24" ht="35.450000000000003" customHeight="1" thickBot="1" x14ac:dyDescent="0.3">
      <c r="A120" s="714"/>
      <c r="B120" s="718"/>
      <c r="C120" s="730"/>
      <c r="D120" s="310" t="s">
        <v>37</v>
      </c>
      <c r="E120" s="336">
        <v>0</v>
      </c>
      <c r="F120" s="337">
        <v>2100000</v>
      </c>
      <c r="G120" s="212"/>
      <c r="H120" s="211"/>
      <c r="I120" s="230"/>
      <c r="J120" s="246">
        <v>2100000</v>
      </c>
      <c r="K120" s="224">
        <v>0</v>
      </c>
      <c r="L120" s="246"/>
      <c r="M120" s="724"/>
      <c r="N120" s="724"/>
      <c r="O120" s="693"/>
      <c r="P120" s="724"/>
      <c r="Q120" s="724"/>
      <c r="R120" s="724"/>
      <c r="S120" s="693"/>
      <c r="T120" s="733"/>
      <c r="U120" s="733"/>
      <c r="V120" s="693"/>
      <c r="W120" s="693"/>
      <c r="X120" s="707"/>
    </row>
    <row r="121" spans="1:24" ht="35.450000000000003" customHeight="1" x14ac:dyDescent="0.25">
      <c r="A121" s="714">
        <v>11</v>
      </c>
      <c r="B121" s="725" t="s">
        <v>166</v>
      </c>
      <c r="C121" s="728" t="s">
        <v>208</v>
      </c>
      <c r="D121" s="306" t="s">
        <v>202</v>
      </c>
      <c r="E121" s="227">
        <v>100</v>
      </c>
      <c r="F121" s="227">
        <v>0</v>
      </c>
      <c r="G121" s="209"/>
      <c r="H121" s="208"/>
      <c r="I121" s="229"/>
      <c r="J121" s="238">
        <v>0</v>
      </c>
      <c r="K121" s="338"/>
      <c r="L121" s="238"/>
      <c r="M121" s="719"/>
      <c r="N121" s="719"/>
      <c r="O121" s="719"/>
      <c r="P121" s="722" t="s">
        <v>122</v>
      </c>
      <c r="Q121" s="722" t="s">
        <v>122</v>
      </c>
      <c r="R121" s="722" t="s">
        <v>122</v>
      </c>
      <c r="S121" s="675" t="s">
        <v>203</v>
      </c>
      <c r="T121" s="731">
        <v>7541345</v>
      </c>
      <c r="U121" s="731"/>
      <c r="V121" s="675"/>
      <c r="W121" s="675"/>
      <c r="X121" s="705">
        <v>7541345</v>
      </c>
    </row>
    <row r="122" spans="1:24" ht="35.450000000000003" customHeight="1" x14ac:dyDescent="0.25">
      <c r="A122" s="714"/>
      <c r="B122" s="726"/>
      <c r="C122" s="729"/>
      <c r="D122" s="308" t="s">
        <v>206</v>
      </c>
      <c r="E122" s="228">
        <v>94500000</v>
      </c>
      <c r="F122" s="314">
        <v>0</v>
      </c>
      <c r="G122" s="209"/>
      <c r="H122" s="222"/>
      <c r="I122" s="309"/>
      <c r="J122" s="245">
        <v>0</v>
      </c>
      <c r="K122" s="225"/>
      <c r="L122" s="245"/>
      <c r="M122" s="720"/>
      <c r="N122" s="720"/>
      <c r="O122" s="720"/>
      <c r="P122" s="723"/>
      <c r="Q122" s="723"/>
      <c r="R122" s="723"/>
      <c r="S122" s="676"/>
      <c r="T122" s="732"/>
      <c r="U122" s="732"/>
      <c r="V122" s="676"/>
      <c r="W122" s="676"/>
      <c r="X122" s="706"/>
    </row>
    <row r="123" spans="1:24" ht="35.450000000000003" customHeight="1" x14ac:dyDescent="0.25">
      <c r="A123" s="714"/>
      <c r="B123" s="726"/>
      <c r="C123" s="729"/>
      <c r="D123" s="308" t="s">
        <v>36</v>
      </c>
      <c r="E123" s="241">
        <v>0</v>
      </c>
      <c r="F123" s="241">
        <v>0</v>
      </c>
      <c r="G123" s="223"/>
      <c r="H123" s="222"/>
      <c r="I123" s="309"/>
      <c r="J123" s="241"/>
      <c r="K123" s="225"/>
      <c r="L123" s="241"/>
      <c r="M123" s="720"/>
      <c r="N123" s="720"/>
      <c r="O123" s="720"/>
      <c r="P123" s="723"/>
      <c r="Q123" s="723"/>
      <c r="R123" s="723"/>
      <c r="S123" s="676"/>
      <c r="T123" s="732"/>
      <c r="U123" s="732"/>
      <c r="V123" s="676"/>
      <c r="W123" s="676"/>
      <c r="X123" s="706"/>
    </row>
    <row r="124" spans="1:24" ht="35.450000000000003" customHeight="1" thickBot="1" x14ac:dyDescent="0.3">
      <c r="A124" s="714"/>
      <c r="B124" s="727"/>
      <c r="C124" s="730"/>
      <c r="D124" s="310" t="s">
        <v>37</v>
      </c>
      <c r="E124" s="224">
        <v>0</v>
      </c>
      <c r="F124" s="224">
        <v>0</v>
      </c>
      <c r="G124" s="212"/>
      <c r="H124" s="211"/>
      <c r="I124" s="230"/>
      <c r="J124" s="246">
        <v>0</v>
      </c>
      <c r="K124" s="224"/>
      <c r="L124" s="246"/>
      <c r="M124" s="721"/>
      <c r="N124" s="721"/>
      <c r="O124" s="721"/>
      <c r="P124" s="724"/>
      <c r="Q124" s="724"/>
      <c r="R124" s="724"/>
      <c r="S124" s="693"/>
      <c r="T124" s="733"/>
      <c r="U124" s="733"/>
      <c r="V124" s="693"/>
      <c r="W124" s="693"/>
      <c r="X124" s="707"/>
    </row>
    <row r="125" spans="1:24" ht="35.450000000000003" customHeight="1" x14ac:dyDescent="0.25">
      <c r="A125" s="714">
        <v>12</v>
      </c>
      <c r="B125" s="725" t="s">
        <v>167</v>
      </c>
      <c r="C125" s="728" t="s">
        <v>212</v>
      </c>
      <c r="D125" s="306" t="s">
        <v>202</v>
      </c>
      <c r="E125" s="312">
        <v>100</v>
      </c>
      <c r="F125" s="312">
        <v>1</v>
      </c>
      <c r="G125" s="313"/>
      <c r="H125" s="208"/>
      <c r="I125" s="229"/>
      <c r="J125" s="339">
        <v>1</v>
      </c>
      <c r="K125" s="238">
        <v>4</v>
      </c>
      <c r="L125" s="339"/>
      <c r="M125" s="722"/>
      <c r="N125" s="675"/>
      <c r="O125" s="675"/>
      <c r="P125" s="722" t="s">
        <v>122</v>
      </c>
      <c r="Q125" s="722" t="s">
        <v>122</v>
      </c>
      <c r="R125" s="722" t="s">
        <v>122</v>
      </c>
      <c r="S125" s="675" t="s">
        <v>203</v>
      </c>
      <c r="T125" s="731">
        <v>851299</v>
      </c>
      <c r="U125" s="731"/>
      <c r="V125" s="675" t="s">
        <v>204</v>
      </c>
      <c r="W125" s="675" t="s">
        <v>205</v>
      </c>
      <c r="X125" s="705">
        <v>851299</v>
      </c>
    </row>
    <row r="126" spans="1:24" ht="35.450000000000003" customHeight="1" x14ac:dyDescent="0.25">
      <c r="A126" s="714"/>
      <c r="B126" s="726"/>
      <c r="C126" s="729"/>
      <c r="D126" s="308" t="s">
        <v>206</v>
      </c>
      <c r="E126" s="314">
        <v>1785606900</v>
      </c>
      <c r="F126" s="314">
        <v>597337100</v>
      </c>
      <c r="G126" s="209"/>
      <c r="H126" s="222"/>
      <c r="I126" s="309"/>
      <c r="J126" s="340">
        <v>353918300</v>
      </c>
      <c r="K126" s="245">
        <v>5341200</v>
      </c>
      <c r="L126" s="340"/>
      <c r="M126" s="723"/>
      <c r="N126" s="676"/>
      <c r="O126" s="676"/>
      <c r="P126" s="723"/>
      <c r="Q126" s="723"/>
      <c r="R126" s="723"/>
      <c r="S126" s="676"/>
      <c r="T126" s="732"/>
      <c r="U126" s="732"/>
      <c r="V126" s="676"/>
      <c r="W126" s="676"/>
      <c r="X126" s="706"/>
    </row>
    <row r="127" spans="1:24" ht="35.450000000000003" customHeight="1" x14ac:dyDescent="0.25">
      <c r="A127" s="714"/>
      <c r="B127" s="726"/>
      <c r="C127" s="729"/>
      <c r="D127" s="308" t="s">
        <v>36</v>
      </c>
      <c r="E127" s="241">
        <v>0</v>
      </c>
      <c r="F127" s="241">
        <v>0</v>
      </c>
      <c r="G127" s="223"/>
      <c r="H127" s="222"/>
      <c r="I127" s="309"/>
      <c r="J127" s="226"/>
      <c r="K127" s="225"/>
      <c r="L127" s="226"/>
      <c r="M127" s="723"/>
      <c r="N127" s="676"/>
      <c r="O127" s="676"/>
      <c r="P127" s="723"/>
      <c r="Q127" s="723"/>
      <c r="R127" s="723"/>
      <c r="S127" s="676"/>
      <c r="T127" s="732"/>
      <c r="U127" s="732"/>
      <c r="V127" s="676"/>
      <c r="W127" s="676"/>
      <c r="X127" s="706"/>
    </row>
    <row r="128" spans="1:24" ht="35.450000000000003" customHeight="1" thickBot="1" x14ac:dyDescent="0.3">
      <c r="A128" s="714"/>
      <c r="B128" s="727"/>
      <c r="C128" s="730"/>
      <c r="D128" s="310" t="s">
        <v>37</v>
      </c>
      <c r="E128" s="224">
        <v>0</v>
      </c>
      <c r="F128" s="341">
        <v>56803000</v>
      </c>
      <c r="G128" s="212"/>
      <c r="H128" s="211"/>
      <c r="I128" s="230"/>
      <c r="J128" s="246">
        <v>25428000</v>
      </c>
      <c r="K128" s="224"/>
      <c r="L128" s="246"/>
      <c r="M128" s="724"/>
      <c r="N128" s="693"/>
      <c r="O128" s="693"/>
      <c r="P128" s="724"/>
      <c r="Q128" s="724"/>
      <c r="R128" s="724"/>
      <c r="S128" s="693"/>
      <c r="T128" s="733"/>
      <c r="U128" s="733"/>
      <c r="V128" s="693"/>
      <c r="W128" s="693"/>
      <c r="X128" s="707"/>
    </row>
    <row r="129" spans="1:24" ht="35.450000000000003" customHeight="1" x14ac:dyDescent="0.25">
      <c r="A129" s="714">
        <v>13</v>
      </c>
      <c r="B129" s="716" t="s">
        <v>169</v>
      </c>
      <c r="C129" s="719" t="s">
        <v>213</v>
      </c>
      <c r="D129" s="306" t="s">
        <v>202</v>
      </c>
      <c r="E129" s="227">
        <v>4</v>
      </c>
      <c r="F129" s="227">
        <v>3</v>
      </c>
      <c r="G129" s="209"/>
      <c r="H129" s="208"/>
      <c r="I129" s="229"/>
      <c r="J129" s="215">
        <v>2.25</v>
      </c>
      <c r="K129" s="215">
        <v>0</v>
      </c>
      <c r="L129" s="215"/>
      <c r="M129" s="722"/>
      <c r="N129" s="722"/>
      <c r="O129" s="675"/>
      <c r="P129" s="722" t="s">
        <v>122</v>
      </c>
      <c r="Q129" s="722" t="s">
        <v>122</v>
      </c>
      <c r="R129" s="722" t="s">
        <v>122</v>
      </c>
      <c r="S129" s="675" t="s">
        <v>203</v>
      </c>
      <c r="T129" s="731">
        <v>7541356</v>
      </c>
      <c r="U129" s="731"/>
      <c r="V129" s="675" t="s">
        <v>204</v>
      </c>
      <c r="W129" s="675" t="s">
        <v>205</v>
      </c>
      <c r="X129" s="705">
        <v>7541356</v>
      </c>
    </row>
    <row r="130" spans="1:24" ht="35.450000000000003" customHeight="1" x14ac:dyDescent="0.25">
      <c r="A130" s="714"/>
      <c r="B130" s="717"/>
      <c r="C130" s="720"/>
      <c r="D130" s="308" t="s">
        <v>206</v>
      </c>
      <c r="E130" s="318">
        <v>580422334</v>
      </c>
      <c r="F130" s="318">
        <v>126783000</v>
      </c>
      <c r="G130" s="209"/>
      <c r="H130" s="222"/>
      <c r="I130" s="309"/>
      <c r="J130" s="245">
        <v>119778700</v>
      </c>
      <c r="K130" s="245">
        <v>0</v>
      </c>
      <c r="L130" s="245"/>
      <c r="M130" s="723"/>
      <c r="N130" s="723"/>
      <c r="O130" s="676"/>
      <c r="P130" s="723"/>
      <c r="Q130" s="723"/>
      <c r="R130" s="723"/>
      <c r="S130" s="676"/>
      <c r="T130" s="732"/>
      <c r="U130" s="732"/>
      <c r="V130" s="676"/>
      <c r="W130" s="676"/>
      <c r="X130" s="706"/>
    </row>
    <row r="131" spans="1:24" ht="35.450000000000003" customHeight="1" x14ac:dyDescent="0.25">
      <c r="A131" s="714"/>
      <c r="B131" s="717"/>
      <c r="C131" s="720"/>
      <c r="D131" s="308" t="s">
        <v>36</v>
      </c>
      <c r="E131" s="241">
        <v>0</v>
      </c>
      <c r="F131" s="241">
        <v>0</v>
      </c>
      <c r="G131" s="223"/>
      <c r="H131" s="222"/>
      <c r="I131" s="309"/>
      <c r="J131" s="226"/>
      <c r="K131" s="241"/>
      <c r="L131" s="226"/>
      <c r="M131" s="723"/>
      <c r="N131" s="723"/>
      <c r="O131" s="676"/>
      <c r="P131" s="723"/>
      <c r="Q131" s="723"/>
      <c r="R131" s="723"/>
      <c r="S131" s="676"/>
      <c r="T131" s="732"/>
      <c r="U131" s="732"/>
      <c r="V131" s="676"/>
      <c r="W131" s="676"/>
      <c r="X131" s="706"/>
    </row>
    <row r="132" spans="1:24" ht="35.450000000000003" customHeight="1" thickBot="1" x14ac:dyDescent="0.3">
      <c r="A132" s="715"/>
      <c r="B132" s="718"/>
      <c r="C132" s="721"/>
      <c r="D132" s="310" t="s">
        <v>37</v>
      </c>
      <c r="E132" s="224">
        <v>0</v>
      </c>
      <c r="F132" s="316">
        <v>9923333</v>
      </c>
      <c r="G132" s="212"/>
      <c r="H132" s="211"/>
      <c r="I132" s="230"/>
      <c r="J132" s="246">
        <v>9923333</v>
      </c>
      <c r="K132" s="224">
        <v>0</v>
      </c>
      <c r="L132" s="246"/>
      <c r="M132" s="724"/>
      <c r="N132" s="724"/>
      <c r="O132" s="693"/>
      <c r="P132" s="724"/>
      <c r="Q132" s="724"/>
      <c r="R132" s="724"/>
      <c r="S132" s="693"/>
      <c r="T132" s="733"/>
      <c r="U132" s="733"/>
      <c r="V132" s="693"/>
      <c r="W132" s="693"/>
      <c r="X132" s="707"/>
    </row>
    <row r="133" spans="1:24" ht="35.450000000000003" customHeight="1" x14ac:dyDescent="0.25">
      <c r="A133" s="708" t="s">
        <v>38</v>
      </c>
      <c r="B133" s="709"/>
      <c r="C133" s="710"/>
      <c r="D133" s="306" t="s">
        <v>39</v>
      </c>
      <c r="E133" s="342">
        <f>+E130+E118+E40+E36+E32+E28+E24+E20+E16+E12+E8+E122+E126</f>
        <v>15060808589</v>
      </c>
      <c r="F133" s="342">
        <f>+F130+F118+F40+F36+F32+F28+F24+F20+F16+F12+F8+F122+F126</f>
        <v>3982000000</v>
      </c>
      <c r="G133" s="342">
        <f>+G130+G118+G40+G36+G32+G28+G24+G20+G16+G12+G8+G122+G126</f>
        <v>0</v>
      </c>
      <c r="H133" s="343"/>
      <c r="I133" s="343"/>
      <c r="J133" s="344">
        <v>3277524840</v>
      </c>
      <c r="K133" s="342" t="e">
        <f>+K130+#REF!+K118+K116+K36+K32+K28+K24+K20+K16+K12+K8</f>
        <v>#REF!</v>
      </c>
      <c r="L133" s="344">
        <f t="shared" ref="L133" si="0">+L130+L118+L40+L36+L32+L28+L24+L20+L16+L12+L8+L122+L126</f>
        <v>0</v>
      </c>
      <c r="M133" s="345"/>
      <c r="N133" s="345"/>
      <c r="O133" s="306"/>
      <c r="P133" s="343"/>
      <c r="Q133" s="343"/>
      <c r="R133" s="345"/>
      <c r="S133" s="306"/>
      <c r="T133" s="343"/>
      <c r="U133" s="343"/>
      <c r="V133" s="345"/>
      <c r="W133" s="306"/>
      <c r="X133" s="306"/>
    </row>
    <row r="134" spans="1:24" ht="35.450000000000003" customHeight="1" x14ac:dyDescent="0.25">
      <c r="A134" s="708"/>
      <c r="B134" s="711"/>
      <c r="C134" s="712"/>
      <c r="D134" s="355" t="s">
        <v>40</v>
      </c>
      <c r="E134" s="356">
        <f>+E132+E120+E42+E38+E34+E30+E26+E22+E18+E14+E10+E124+E128</f>
        <v>0</v>
      </c>
      <c r="F134" s="356">
        <f>+F132+F120+F42+F38+F34+F30+F26+F22+F18+F14+F10+F124+F128</f>
        <v>521392639</v>
      </c>
      <c r="G134" s="356">
        <f>+G132+G120+G42+G38+G34+G30+G26+G22+G18+G14+G10+G124+G128</f>
        <v>0</v>
      </c>
      <c r="H134" s="357"/>
      <c r="I134" s="357"/>
      <c r="J134" s="358">
        <v>128523831</v>
      </c>
      <c r="K134" s="359">
        <f>+K132+K120+K42+K38+K34+K30+K26+K22+K18+K14+K10+K128</f>
        <v>0</v>
      </c>
      <c r="L134" s="358">
        <f t="shared" ref="L134" si="1">+L132+L120+L42+L38+L34+L30+L26+L22+L18+L14+L10+L128+L124</f>
        <v>0</v>
      </c>
      <c r="M134" s="360"/>
      <c r="N134" s="360"/>
      <c r="O134" s="357"/>
      <c r="P134" s="357"/>
      <c r="Q134" s="357"/>
      <c r="R134" s="360"/>
      <c r="S134" s="357"/>
      <c r="T134" s="357"/>
      <c r="U134" s="357"/>
      <c r="V134" s="360"/>
      <c r="W134" s="357"/>
      <c r="X134" s="357"/>
    </row>
    <row r="135" spans="1:24" ht="18" customHeight="1" x14ac:dyDescent="0.25">
      <c r="A135" s="713" t="s">
        <v>41</v>
      </c>
      <c r="B135" s="713"/>
      <c r="C135" s="713"/>
      <c r="D135" s="713"/>
      <c r="E135" s="713"/>
      <c r="F135" s="713"/>
      <c r="G135" s="713"/>
      <c r="H135" s="713"/>
      <c r="I135" s="713"/>
      <c r="J135" s="713"/>
      <c r="K135" s="713"/>
      <c r="L135" s="713"/>
      <c r="M135" s="713"/>
      <c r="N135" s="713"/>
      <c r="O135" s="713"/>
      <c r="P135" s="713"/>
      <c r="Q135" s="713"/>
      <c r="R135" s="713"/>
      <c r="S135" s="713"/>
      <c r="T135" s="713"/>
      <c r="U135" s="713"/>
      <c r="V135" s="713"/>
      <c r="W135" s="713"/>
      <c r="X135" s="713"/>
    </row>
    <row r="136" spans="1:24" ht="18" customHeight="1" x14ac:dyDescent="0.25">
      <c r="A136" s="713"/>
      <c r="B136" s="713"/>
      <c r="C136" s="713"/>
      <c r="D136" s="713"/>
      <c r="E136" s="713"/>
      <c r="F136" s="713"/>
      <c r="G136" s="713"/>
      <c r="H136" s="713"/>
      <c r="I136" s="713"/>
      <c r="J136" s="713"/>
      <c r="K136" s="713"/>
      <c r="L136" s="713"/>
      <c r="M136" s="713"/>
      <c r="N136" s="713"/>
      <c r="O136" s="713"/>
      <c r="P136" s="713"/>
      <c r="Q136" s="713"/>
      <c r="R136" s="713"/>
      <c r="S136" s="713"/>
      <c r="T136" s="713"/>
      <c r="U136" s="713"/>
      <c r="V136" s="713"/>
      <c r="W136" s="713"/>
      <c r="X136" s="713"/>
    </row>
    <row r="137" spans="1:24" ht="18" customHeight="1" x14ac:dyDescent="0.25">
      <c r="A137" s="713"/>
      <c r="B137" s="713"/>
      <c r="C137" s="713"/>
      <c r="D137" s="713"/>
      <c r="E137" s="713"/>
      <c r="F137" s="713"/>
      <c r="G137" s="713"/>
      <c r="H137" s="713"/>
      <c r="I137" s="713"/>
      <c r="J137" s="713"/>
      <c r="K137" s="713"/>
      <c r="L137" s="713"/>
      <c r="M137" s="713"/>
      <c r="N137" s="713"/>
      <c r="O137" s="713"/>
      <c r="P137" s="713"/>
      <c r="Q137" s="713"/>
      <c r="R137" s="713"/>
      <c r="S137" s="713"/>
      <c r="T137" s="713"/>
      <c r="U137" s="713"/>
      <c r="V137" s="713"/>
      <c r="W137" s="713"/>
      <c r="X137" s="713"/>
    </row>
    <row r="138" spans="1:24" ht="18" x14ac:dyDescent="0.25">
      <c r="D138" s="217"/>
      <c r="E138" s="346"/>
      <c r="F138" s="346"/>
      <c r="G138" s="346"/>
      <c r="H138" s="346"/>
      <c r="I138" s="346"/>
      <c r="J138" s="347"/>
      <c r="K138" s="1"/>
      <c r="L138" s="1"/>
      <c r="R138" s="348"/>
      <c r="S138" s="348"/>
      <c r="T138" s="348"/>
      <c r="U138" s="348"/>
    </row>
    <row r="139" spans="1:24" ht="18" x14ac:dyDescent="0.25">
      <c r="D139" s="217"/>
      <c r="E139" s="346"/>
      <c r="F139" s="346"/>
      <c r="G139" s="346"/>
      <c r="H139" s="346"/>
      <c r="I139" s="346"/>
      <c r="J139" s="1"/>
      <c r="K139" s="1"/>
      <c r="L139" s="1"/>
      <c r="Q139" s="349"/>
      <c r="R139" s="348"/>
      <c r="S139" s="348"/>
      <c r="T139" s="348"/>
      <c r="U139" s="348"/>
    </row>
    <row r="140" spans="1:24" ht="18" x14ac:dyDescent="0.25">
      <c r="D140" s="217"/>
      <c r="E140" s="346"/>
      <c r="F140" s="346"/>
      <c r="G140" s="346"/>
      <c r="H140" s="346"/>
      <c r="I140" s="346"/>
      <c r="J140" s="1"/>
      <c r="K140" s="1"/>
      <c r="L140" s="1"/>
      <c r="Q140" s="349"/>
      <c r="R140" s="348"/>
      <c r="S140" s="348"/>
      <c r="T140" s="348"/>
      <c r="U140" s="348"/>
    </row>
    <row r="141" spans="1:24" x14ac:dyDescent="0.25">
      <c r="E141" s="1"/>
      <c r="F141" s="1"/>
      <c r="G141" s="1"/>
      <c r="H141" s="1"/>
      <c r="I141" s="1"/>
      <c r="J141" s="1"/>
      <c r="K141" s="1"/>
      <c r="L141" s="1"/>
      <c r="Q141" s="349"/>
    </row>
    <row r="142" spans="1:24" x14ac:dyDescent="0.25">
      <c r="E142" s="1"/>
      <c r="F142" s="1"/>
      <c r="G142" s="1"/>
      <c r="H142" s="1"/>
      <c r="I142" s="1"/>
      <c r="J142" s="350"/>
      <c r="K142" s="350"/>
      <c r="L142" s="350"/>
      <c r="M142" s="218"/>
      <c r="Q142" s="349"/>
    </row>
    <row r="143" spans="1:24" x14ac:dyDescent="0.25">
      <c r="E143" s="1"/>
      <c r="F143" s="1"/>
      <c r="G143" s="1"/>
      <c r="H143" s="1"/>
      <c r="I143" s="1"/>
      <c r="J143" s="1"/>
      <c r="K143" s="1"/>
      <c r="L143" s="1"/>
    </row>
    <row r="144" spans="1:24" x14ac:dyDescent="0.25">
      <c r="E144" s="1"/>
      <c r="F144" s="1"/>
      <c r="G144" s="1"/>
      <c r="H144" s="1"/>
      <c r="I144" s="1"/>
      <c r="J144" s="1"/>
      <c r="K144" s="1"/>
      <c r="L144" s="1"/>
      <c r="Q144" s="351"/>
    </row>
    <row r="145" spans="5:17" x14ac:dyDescent="0.25">
      <c r="E145" s="1"/>
      <c r="F145" s="1"/>
      <c r="G145" s="1"/>
      <c r="H145" s="1"/>
      <c r="I145" s="1"/>
      <c r="J145" s="1"/>
      <c r="K145" s="1"/>
      <c r="L145" s="1"/>
      <c r="Q145" s="352"/>
    </row>
    <row r="146" spans="5:17" x14ac:dyDescent="0.25">
      <c r="E146" s="1"/>
      <c r="F146" s="1"/>
      <c r="G146" s="1"/>
      <c r="H146" s="1"/>
      <c r="I146" s="1"/>
      <c r="J146" s="1"/>
      <c r="K146" s="1"/>
      <c r="L146" s="1"/>
    </row>
    <row r="147" spans="5:17" x14ac:dyDescent="0.25">
      <c r="E147" s="1"/>
      <c r="F147" s="1"/>
      <c r="G147" s="1"/>
      <c r="H147" s="1"/>
      <c r="I147" s="1"/>
      <c r="J147" s="1"/>
      <c r="K147" s="1"/>
      <c r="L147" s="1"/>
    </row>
    <row r="148" spans="5:17" x14ac:dyDescent="0.25">
      <c r="E148" s="1"/>
      <c r="F148" s="1"/>
      <c r="G148" s="1"/>
      <c r="H148" s="1"/>
      <c r="I148" s="1"/>
      <c r="J148" s="1"/>
      <c r="K148" s="1"/>
      <c r="L148" s="1"/>
    </row>
    <row r="149" spans="5:17" x14ac:dyDescent="0.25">
      <c r="E149" s="1"/>
      <c r="F149" s="1"/>
      <c r="G149" s="1"/>
      <c r="H149" s="1"/>
      <c r="I149" s="1"/>
      <c r="J149" s="1"/>
      <c r="K149" s="1"/>
      <c r="L149" s="1"/>
    </row>
    <row r="150" spans="5:17" x14ac:dyDescent="0.25">
      <c r="E150" s="1"/>
      <c r="F150" s="1"/>
      <c r="G150" s="1"/>
      <c r="H150" s="1"/>
      <c r="I150" s="1"/>
      <c r="J150" s="1"/>
      <c r="K150" s="1"/>
      <c r="L150" s="1"/>
    </row>
    <row r="151" spans="5:17" x14ac:dyDescent="0.25">
      <c r="E151" s="1"/>
      <c r="F151" s="1"/>
      <c r="G151" s="1"/>
      <c r="H151" s="1"/>
      <c r="I151" s="1"/>
      <c r="J151" s="1"/>
      <c r="K151" s="1"/>
      <c r="L151" s="1"/>
    </row>
    <row r="158" spans="5:17" ht="15.75" thickBot="1" x14ac:dyDescent="0.3"/>
    <row r="159" spans="5:17" x14ac:dyDescent="0.25">
      <c r="E159" s="353"/>
      <c r="F159" s="354"/>
    </row>
  </sheetData>
  <mergeCells count="380">
    <mergeCell ref="A7:A10"/>
    <mergeCell ref="B7:B10"/>
    <mergeCell ref="C7:C10"/>
    <mergeCell ref="N7:N10"/>
    <mergeCell ref="O7:O10"/>
    <mergeCell ref="A1:E4"/>
    <mergeCell ref="A5:A6"/>
    <mergeCell ref="B5:B6"/>
    <mergeCell ref="C5:C6"/>
    <mergeCell ref="D5:D6"/>
    <mergeCell ref="E5:E6"/>
    <mergeCell ref="F5:I5"/>
    <mergeCell ref="A15:A18"/>
    <mergeCell ref="B15:B18"/>
    <mergeCell ref="C15:C18"/>
    <mergeCell ref="N15:N18"/>
    <mergeCell ref="O15:O18"/>
    <mergeCell ref="A11:A14"/>
    <mergeCell ref="B11:B14"/>
    <mergeCell ref="C11:C14"/>
    <mergeCell ref="N11:N14"/>
    <mergeCell ref="O11:O14"/>
    <mergeCell ref="M11:M14"/>
    <mergeCell ref="A23:A26"/>
    <mergeCell ref="B23:B26"/>
    <mergeCell ref="C23:C26"/>
    <mergeCell ref="N23:N26"/>
    <mergeCell ref="O23:O26"/>
    <mergeCell ref="A19:A22"/>
    <mergeCell ref="B19:B22"/>
    <mergeCell ref="C19:C22"/>
    <mergeCell ref="N19:N22"/>
    <mergeCell ref="O19:O22"/>
    <mergeCell ref="M19:M22"/>
    <mergeCell ref="V31:V34"/>
    <mergeCell ref="Q27:Q30"/>
    <mergeCell ref="V27:V30"/>
    <mergeCell ref="P27:P30"/>
    <mergeCell ref="R31:R34"/>
    <mergeCell ref="S31:S34"/>
    <mergeCell ref="T31:U34"/>
    <mergeCell ref="A31:A34"/>
    <mergeCell ref="B31:B34"/>
    <mergeCell ref="C31:C34"/>
    <mergeCell ref="N31:N34"/>
    <mergeCell ref="O31:O34"/>
    <mergeCell ref="A27:A30"/>
    <mergeCell ref="B27:B30"/>
    <mergeCell ref="C27:C30"/>
    <mergeCell ref="N27:N30"/>
    <mergeCell ref="O27:O30"/>
    <mergeCell ref="M31:M34"/>
    <mergeCell ref="C35:C38"/>
    <mergeCell ref="N35:N38"/>
    <mergeCell ref="O35:O38"/>
    <mergeCell ref="P35:P38"/>
    <mergeCell ref="P39:P42"/>
    <mergeCell ref="Q39:Q42"/>
    <mergeCell ref="G43:G46"/>
    <mergeCell ref="N43:N46"/>
    <mergeCell ref="P31:P34"/>
    <mergeCell ref="Q31:Q34"/>
    <mergeCell ref="G51:G54"/>
    <mergeCell ref="N51:N54"/>
    <mergeCell ref="O51:O54"/>
    <mergeCell ref="P51:P54"/>
    <mergeCell ref="Q51:Q54"/>
    <mergeCell ref="U51:U54"/>
    <mergeCell ref="O43:O46"/>
    <mergeCell ref="P43:P46"/>
    <mergeCell ref="Q43:Q46"/>
    <mergeCell ref="U43:U46"/>
    <mergeCell ref="G47:G50"/>
    <mergeCell ref="N47:N50"/>
    <mergeCell ref="O47:O50"/>
    <mergeCell ref="P47:P50"/>
    <mergeCell ref="Q47:Q50"/>
    <mergeCell ref="U47:U50"/>
    <mergeCell ref="M43:M46"/>
    <mergeCell ref="S43:S46"/>
    <mergeCell ref="G59:G62"/>
    <mergeCell ref="N59:N62"/>
    <mergeCell ref="O59:O62"/>
    <mergeCell ref="P59:P62"/>
    <mergeCell ref="Q59:Q62"/>
    <mergeCell ref="U59:U62"/>
    <mergeCell ref="M59:M62"/>
    <mergeCell ref="S59:S62"/>
    <mergeCell ref="G55:G58"/>
    <mergeCell ref="N55:N58"/>
    <mergeCell ref="O55:O58"/>
    <mergeCell ref="P55:P58"/>
    <mergeCell ref="Q55:Q58"/>
    <mergeCell ref="U55:U58"/>
    <mergeCell ref="G67:G70"/>
    <mergeCell ref="N67:N70"/>
    <mergeCell ref="O67:O70"/>
    <mergeCell ref="P67:P70"/>
    <mergeCell ref="Q67:Q70"/>
    <mergeCell ref="G63:G66"/>
    <mergeCell ref="N63:N66"/>
    <mergeCell ref="O63:O66"/>
    <mergeCell ref="P63:P66"/>
    <mergeCell ref="Q63:Q66"/>
    <mergeCell ref="G75:G78"/>
    <mergeCell ref="N75:N78"/>
    <mergeCell ref="O75:O78"/>
    <mergeCell ref="P75:P78"/>
    <mergeCell ref="Q75:Q78"/>
    <mergeCell ref="U75:U78"/>
    <mergeCell ref="M75:M78"/>
    <mergeCell ref="S75:S78"/>
    <mergeCell ref="G71:G74"/>
    <mergeCell ref="N71:N74"/>
    <mergeCell ref="O71:O74"/>
    <mergeCell ref="P71:P74"/>
    <mergeCell ref="Q71:Q74"/>
    <mergeCell ref="U71:U74"/>
    <mergeCell ref="G83:G86"/>
    <mergeCell ref="N83:N86"/>
    <mergeCell ref="O83:O86"/>
    <mergeCell ref="P83:P86"/>
    <mergeCell ref="Q83:Q86"/>
    <mergeCell ref="G79:G82"/>
    <mergeCell ref="N79:N82"/>
    <mergeCell ref="O79:O82"/>
    <mergeCell ref="P79:P82"/>
    <mergeCell ref="Q79:Q82"/>
    <mergeCell ref="G91:G94"/>
    <mergeCell ref="N91:N94"/>
    <mergeCell ref="O91:O94"/>
    <mergeCell ref="P91:P94"/>
    <mergeCell ref="Q91:Q94"/>
    <mergeCell ref="U91:U94"/>
    <mergeCell ref="M91:M94"/>
    <mergeCell ref="S91:S94"/>
    <mergeCell ref="G87:G90"/>
    <mergeCell ref="N87:N90"/>
    <mergeCell ref="O87:O90"/>
    <mergeCell ref="P87:P90"/>
    <mergeCell ref="Q87:Q90"/>
    <mergeCell ref="U87:U90"/>
    <mergeCell ref="G103:G106"/>
    <mergeCell ref="N103:N106"/>
    <mergeCell ref="O103:O106"/>
    <mergeCell ref="P103:P106"/>
    <mergeCell ref="Q103:Q106"/>
    <mergeCell ref="U103:U106"/>
    <mergeCell ref="U95:U98"/>
    <mergeCell ref="G99:G102"/>
    <mergeCell ref="N99:N102"/>
    <mergeCell ref="O99:O102"/>
    <mergeCell ref="P99:P102"/>
    <mergeCell ref="Q99:Q102"/>
    <mergeCell ref="G95:G98"/>
    <mergeCell ref="N95:N98"/>
    <mergeCell ref="O95:O98"/>
    <mergeCell ref="P95:P98"/>
    <mergeCell ref="Q95:Q98"/>
    <mergeCell ref="U99:U102"/>
    <mergeCell ref="A117:A120"/>
    <mergeCell ref="B117:B120"/>
    <mergeCell ref="C117:C120"/>
    <mergeCell ref="M117:M120"/>
    <mergeCell ref="N107:N110"/>
    <mergeCell ref="O107:O110"/>
    <mergeCell ref="P107:P110"/>
    <mergeCell ref="Q107:Q110"/>
    <mergeCell ref="U107:U110"/>
    <mergeCell ref="U111:U114"/>
    <mergeCell ref="F1:X1"/>
    <mergeCell ref="F2:X2"/>
    <mergeCell ref="G3:X3"/>
    <mergeCell ref="G4:X4"/>
    <mergeCell ref="J5:O5"/>
    <mergeCell ref="P5:S5"/>
    <mergeCell ref="T5:X5"/>
    <mergeCell ref="M7:M10"/>
    <mergeCell ref="R7:R10"/>
    <mergeCell ref="S7:S10"/>
    <mergeCell ref="T7:U10"/>
    <mergeCell ref="W7:W10"/>
    <mergeCell ref="X7:X10"/>
    <mergeCell ref="P7:P10"/>
    <mergeCell ref="Q7:Q10"/>
    <mergeCell ref="V7:V10"/>
    <mergeCell ref="R11:R14"/>
    <mergeCell ref="S11:S14"/>
    <mergeCell ref="T11:U14"/>
    <mergeCell ref="W11:W14"/>
    <mergeCell ref="X11:X14"/>
    <mergeCell ref="M15:M18"/>
    <mergeCell ref="R15:R18"/>
    <mergeCell ref="S15:S18"/>
    <mergeCell ref="T15:U18"/>
    <mergeCell ref="W15:W18"/>
    <mergeCell ref="X15:X18"/>
    <mergeCell ref="P15:P18"/>
    <mergeCell ref="Q15:Q18"/>
    <mergeCell ref="V15:V18"/>
    <mergeCell ref="Q11:Q14"/>
    <mergeCell ref="V11:V14"/>
    <mergeCell ref="P11:P14"/>
    <mergeCell ref="W19:W22"/>
    <mergeCell ref="X19:X22"/>
    <mergeCell ref="M23:M26"/>
    <mergeCell ref="R23:R26"/>
    <mergeCell ref="S23:S26"/>
    <mergeCell ref="T23:U26"/>
    <mergeCell ref="W23:W26"/>
    <mergeCell ref="X23:X26"/>
    <mergeCell ref="M27:M30"/>
    <mergeCell ref="R27:R30"/>
    <mergeCell ref="S27:S30"/>
    <mergeCell ref="T27:U30"/>
    <mergeCell ref="W27:W30"/>
    <mergeCell ref="X27:X30"/>
    <mergeCell ref="P23:P26"/>
    <mergeCell ref="Q23:Q26"/>
    <mergeCell ref="V23:V26"/>
    <mergeCell ref="Q19:Q22"/>
    <mergeCell ref="V19:V22"/>
    <mergeCell ref="P19:P22"/>
    <mergeCell ref="R19:R22"/>
    <mergeCell ref="S19:S22"/>
    <mergeCell ref="T19:U22"/>
    <mergeCell ref="W31:W34"/>
    <mergeCell ref="X31:X34"/>
    <mergeCell ref="M35:M38"/>
    <mergeCell ref="R35:R38"/>
    <mergeCell ref="S35:S38"/>
    <mergeCell ref="T35:U38"/>
    <mergeCell ref="W35:W38"/>
    <mergeCell ref="X35:X38"/>
    <mergeCell ref="A39:A42"/>
    <mergeCell ref="B39:B42"/>
    <mergeCell ref="M39:M42"/>
    <mergeCell ref="R39:R42"/>
    <mergeCell ref="S39:S42"/>
    <mergeCell ref="T39:U42"/>
    <mergeCell ref="W39:W42"/>
    <mergeCell ref="X39:X42"/>
    <mergeCell ref="V39:V42"/>
    <mergeCell ref="Q35:Q38"/>
    <mergeCell ref="V35:V38"/>
    <mergeCell ref="C39:C42"/>
    <mergeCell ref="N39:N42"/>
    <mergeCell ref="O39:O42"/>
    <mergeCell ref="A35:A38"/>
    <mergeCell ref="B35:B38"/>
    <mergeCell ref="W43:W46"/>
    <mergeCell ref="M47:M50"/>
    <mergeCell ref="S47:S50"/>
    <mergeCell ref="W47:W50"/>
    <mergeCell ref="M51:M54"/>
    <mergeCell ref="S51:S54"/>
    <mergeCell ref="W51:W54"/>
    <mergeCell ref="M55:M58"/>
    <mergeCell ref="S55:S58"/>
    <mergeCell ref="W55:W58"/>
    <mergeCell ref="V43:V46"/>
    <mergeCell ref="V47:V50"/>
    <mergeCell ref="V51:V54"/>
    <mergeCell ref="V55:V58"/>
    <mergeCell ref="W59:W62"/>
    <mergeCell ref="M63:M66"/>
    <mergeCell ref="S63:S66"/>
    <mergeCell ref="W63:W66"/>
    <mergeCell ref="M67:M70"/>
    <mergeCell ref="S67:S70"/>
    <mergeCell ref="W67:W70"/>
    <mergeCell ref="M71:M74"/>
    <mergeCell ref="S71:S74"/>
    <mergeCell ref="W71:W74"/>
    <mergeCell ref="V67:V70"/>
    <mergeCell ref="V71:V74"/>
    <mergeCell ref="V59:V62"/>
    <mergeCell ref="V63:V66"/>
    <mergeCell ref="U63:U66"/>
    <mergeCell ref="U67:U70"/>
    <mergeCell ref="W75:W78"/>
    <mergeCell ref="M79:M82"/>
    <mergeCell ref="S79:S82"/>
    <mergeCell ref="W79:W82"/>
    <mergeCell ref="M83:M86"/>
    <mergeCell ref="S83:S86"/>
    <mergeCell ref="W83:W86"/>
    <mergeCell ref="M87:M90"/>
    <mergeCell ref="S87:S90"/>
    <mergeCell ref="W87:W90"/>
    <mergeCell ref="V75:V78"/>
    <mergeCell ref="V79:V82"/>
    <mergeCell ref="V83:V86"/>
    <mergeCell ref="V87:V90"/>
    <mergeCell ref="U79:U82"/>
    <mergeCell ref="U83:U86"/>
    <mergeCell ref="W91:W94"/>
    <mergeCell ref="M95:M98"/>
    <mergeCell ref="S95:S98"/>
    <mergeCell ref="W95:W98"/>
    <mergeCell ref="M99:M102"/>
    <mergeCell ref="S99:S102"/>
    <mergeCell ref="W99:W102"/>
    <mergeCell ref="M103:M106"/>
    <mergeCell ref="S103:S106"/>
    <mergeCell ref="W103:W106"/>
    <mergeCell ref="V91:V94"/>
    <mergeCell ref="V95:V98"/>
    <mergeCell ref="V99:V102"/>
    <mergeCell ref="V103:V106"/>
    <mergeCell ref="X117:X120"/>
    <mergeCell ref="G107:G110"/>
    <mergeCell ref="M107:M110"/>
    <mergeCell ref="S107:S110"/>
    <mergeCell ref="W107:W110"/>
    <mergeCell ref="G111:G114"/>
    <mergeCell ref="M111:M114"/>
    <mergeCell ref="S111:S114"/>
    <mergeCell ref="W111:W114"/>
    <mergeCell ref="G115:H115"/>
    <mergeCell ref="N117:N120"/>
    <mergeCell ref="V107:V110"/>
    <mergeCell ref="V111:V114"/>
    <mergeCell ref="N111:N114"/>
    <mergeCell ref="O111:O114"/>
    <mergeCell ref="P111:P114"/>
    <mergeCell ref="Q111:Q114"/>
    <mergeCell ref="G116:H116"/>
    <mergeCell ref="R121:R124"/>
    <mergeCell ref="O117:O120"/>
    <mergeCell ref="P117:P120"/>
    <mergeCell ref="Q117:Q120"/>
    <mergeCell ref="R117:R120"/>
    <mergeCell ref="S117:S120"/>
    <mergeCell ref="T117:U120"/>
    <mergeCell ref="V117:V120"/>
    <mergeCell ref="W117:W120"/>
    <mergeCell ref="S121:S124"/>
    <mergeCell ref="T121:U124"/>
    <mergeCell ref="V121:V124"/>
    <mergeCell ref="W121:W124"/>
    <mergeCell ref="X121:X124"/>
    <mergeCell ref="A125:A128"/>
    <mergeCell ref="B125:B128"/>
    <mergeCell ref="C125:C128"/>
    <mergeCell ref="M125:M128"/>
    <mergeCell ref="N125:N128"/>
    <mergeCell ref="O125:O128"/>
    <mergeCell ref="P125:P128"/>
    <mergeCell ref="Q125:Q128"/>
    <mergeCell ref="R125:R128"/>
    <mergeCell ref="S125:S128"/>
    <mergeCell ref="T125:U128"/>
    <mergeCell ref="V125:V128"/>
    <mergeCell ref="W125:W128"/>
    <mergeCell ref="X125:X128"/>
    <mergeCell ref="A121:A124"/>
    <mergeCell ref="B121:B124"/>
    <mergeCell ref="C121:C124"/>
    <mergeCell ref="M121:M124"/>
    <mergeCell ref="N121:N124"/>
    <mergeCell ref="O121:O124"/>
    <mergeCell ref="P121:P124"/>
    <mergeCell ref="Q121:Q124"/>
    <mergeCell ref="W129:W132"/>
    <mergeCell ref="X129:X132"/>
    <mergeCell ref="A133:C134"/>
    <mergeCell ref="A135:X137"/>
    <mergeCell ref="A129:A132"/>
    <mergeCell ref="B129:B132"/>
    <mergeCell ref="C129:C132"/>
    <mergeCell ref="M129:M132"/>
    <mergeCell ref="N129:N132"/>
    <mergeCell ref="O129:O132"/>
    <mergeCell ref="P129:P132"/>
    <mergeCell ref="Q129:Q132"/>
    <mergeCell ref="R129:R132"/>
    <mergeCell ref="S129:S132"/>
    <mergeCell ref="T129:U132"/>
    <mergeCell ref="V129:V1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2014-05-30T20:08:15Z</cp:lastPrinted>
  <dcterms:created xsi:type="dcterms:W3CDTF">2010-03-25T16:40:43Z</dcterms:created>
  <dcterms:modified xsi:type="dcterms:W3CDTF">2019-03-04T15:22:34Z</dcterms:modified>
</cp:coreProperties>
</file>