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fileSharing readOnlyRecommended="1"/>
  <workbookPr defaultThemeVersion="124226"/>
  <mc:AlternateContent xmlns:mc="http://schemas.openxmlformats.org/markup-compatibility/2006">
    <mc:Choice Requires="x15">
      <x15ac:absPath xmlns:x15ac="http://schemas.microsoft.com/office/spreadsheetml/2010/11/ac" url="C:\Users\marcela.reyes\Documents\ARCHIVOS SECRETARIA DE AMBIENTE\PLANES DE ACCIÓN\1030\"/>
    </mc:Choice>
  </mc:AlternateContent>
  <xr:revisionPtr revIDLastSave="0" documentId="8_{9CEAA0EC-FC0E-4538-B9D2-6B047E88E82F}" xr6:coauthVersionLast="36" xr6:coauthVersionMax="36" xr10:uidLastSave="{00000000-0000-0000-0000-000000000000}"/>
  <bookViews>
    <workbookView xWindow="0" yWindow="0" windowWidth="24000" windowHeight="10920" tabRatio="619" activeTab="1" xr2:uid="{00000000-000D-0000-FFFF-FFFF00000000}"/>
  </bookViews>
  <sheets>
    <sheet name="GESTIÓN" sheetId="5" r:id="rId1"/>
    <sheet name="INVERSIÓN" sheetId="6" r:id="rId2"/>
    <sheet name="ACTIVIDADES" sheetId="11" r:id="rId3"/>
    <sheet name="TERRITORIALIZACION" sheetId="13" r:id="rId4"/>
    <sheet name="Hoja1" sheetId="12" state="hidden" r:id="rId5"/>
  </sheets>
  <externalReferences>
    <externalReference r:id="rId6"/>
  </externalReferences>
  <definedNames>
    <definedName name="_xlnm._FilterDatabase" localSheetId="2" hidden="1">ACTIVIDADES!$A$7:$BF$16</definedName>
    <definedName name="_xlnm.Print_Area" localSheetId="2">ACTIVIDADES!$A$1:$V$22</definedName>
    <definedName name="_xlnm.Print_Area" localSheetId="0">GESTIÓN!$A$1:$AW$15</definedName>
    <definedName name="_xlnm.Print_Area" localSheetId="1">INVERSIÓN!$A$1:$AU$36</definedName>
    <definedName name="_xlnm.Print_Area" localSheetId="3">TERRITORIALIZACION!$A$1:$Y$26</definedName>
    <definedName name="CONDICION_POBLACIONAL">[1]Variables!$C$1:$C$24</definedName>
    <definedName name="GRUPO_ETAREO">[1]Variables!$A$1:$A$8</definedName>
    <definedName name="GRUPO_ETAREOS" localSheetId="2">#REF!</definedName>
    <definedName name="GRUPO_ETAREOS" localSheetId="3">#REF!</definedName>
    <definedName name="GRUPO_ETAREOS">#REF!</definedName>
    <definedName name="GRUPO_ETARIO" localSheetId="2">#REF!</definedName>
    <definedName name="GRUPO_ETARIO" localSheetId="3">#REF!</definedName>
    <definedName name="GRUPO_ETARIO">#REF!</definedName>
    <definedName name="GRUPO_ETNICO" localSheetId="2">#REF!</definedName>
    <definedName name="GRUPO_ETNICO" localSheetId="3">#REF!</definedName>
    <definedName name="GRUPO_ETNICO">#REF!</definedName>
    <definedName name="GRUPOETNICO" localSheetId="3">#REF!</definedName>
    <definedName name="GRUPOETNICO">#REF!</definedName>
    <definedName name="GRUPOS_ETNICOS">[1]Variables!$H$1:$H$8</definedName>
    <definedName name="LOCALIDAD" localSheetId="2">#REF!</definedName>
    <definedName name="LOCALIDAD" localSheetId="3">#REF!</definedName>
    <definedName name="LOCALIDAD">#REF!</definedName>
    <definedName name="LOCALIZACION" localSheetId="2">#REF!</definedName>
    <definedName name="LOCALIZACION" localSheetId="3">#REF!</definedName>
    <definedName name="LOCALIZACION">#REF!</definedName>
  </definedNames>
  <calcPr calcId="19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M33" i="6" l="1"/>
  <c r="AM34" i="6"/>
  <c r="AM35" i="6"/>
  <c r="AM32" i="6"/>
  <c r="AM27" i="6"/>
  <c r="AM31" i="6"/>
  <c r="AM26" i="6"/>
  <c r="AM21" i="6"/>
  <c r="AM25" i="6"/>
  <c r="AM20" i="6"/>
  <c r="AM19" i="6"/>
  <c r="AM14" i="6"/>
  <c r="AM13" i="6"/>
  <c r="P33" i="6"/>
  <c r="P34" i="6"/>
  <c r="P35" i="6"/>
  <c r="H28" i="6"/>
  <c r="H22" i="6"/>
  <c r="Z16" i="6"/>
  <c r="AF16" i="6"/>
  <c r="H16" i="6"/>
  <c r="H10" i="6"/>
  <c r="AL34" i="6"/>
  <c r="AL33" i="6"/>
  <c r="AL35" i="6"/>
  <c r="AL32" i="6"/>
  <c r="AL31" i="6"/>
  <c r="AL26" i="6"/>
  <c r="AL25" i="6"/>
  <c r="AL20" i="6"/>
  <c r="AL19" i="6"/>
  <c r="AL14" i="6"/>
  <c r="AL13" i="6"/>
  <c r="O34" i="6"/>
  <c r="O33" i="6"/>
  <c r="O35" i="6"/>
  <c r="AQ14" i="5"/>
  <c r="S8" i="11"/>
  <c r="S9" i="11"/>
  <c r="S10" i="11"/>
  <c r="S11" i="11"/>
  <c r="S12" i="11"/>
  <c r="T12" i="11"/>
  <c r="S13" i="11"/>
  <c r="S14" i="11"/>
  <c r="S15" i="11"/>
  <c r="S16" i="11"/>
  <c r="T16" i="11"/>
  <c r="S17" i="11"/>
  <c r="S18" i="11"/>
  <c r="T18" i="11"/>
  <c r="S19" i="11"/>
  <c r="T20" i="11"/>
  <c r="U20" i="11"/>
  <c r="AR14" i="5"/>
  <c r="L32" i="6"/>
  <c r="L31" i="6"/>
  <c r="L26" i="6"/>
  <c r="L25" i="6"/>
  <c r="L20" i="6"/>
  <c r="L19" i="6"/>
  <c r="L14" i="6"/>
  <c r="L13" i="6"/>
  <c r="K32" i="6"/>
  <c r="K31" i="6"/>
  <c r="K26" i="6"/>
  <c r="K25" i="6"/>
  <c r="K20" i="6"/>
  <c r="K19" i="6"/>
  <c r="K14" i="6"/>
  <c r="K13" i="6"/>
  <c r="AK33" i="6"/>
  <c r="AK34" i="6"/>
  <c r="AG25" i="6"/>
  <c r="AH25" i="6"/>
  <c r="AI25" i="6"/>
  <c r="AJ25" i="6"/>
  <c r="AG26" i="6"/>
  <c r="AH26" i="6"/>
  <c r="AI26" i="6"/>
  <c r="AJ26" i="6"/>
  <c r="AG19" i="6"/>
  <c r="AH19" i="6"/>
  <c r="AI19" i="6"/>
  <c r="AJ19" i="6"/>
  <c r="AG20" i="6"/>
  <c r="AH20" i="6"/>
  <c r="AI20" i="6"/>
  <c r="AJ20" i="6"/>
  <c r="AG13" i="6"/>
  <c r="AH13" i="6"/>
  <c r="AI13" i="6"/>
  <c r="AJ13" i="6"/>
  <c r="AG14" i="6"/>
  <c r="AH14" i="6"/>
  <c r="AI14" i="6"/>
  <c r="AJ14" i="6"/>
  <c r="H21" i="6"/>
  <c r="H25" i="6"/>
  <c r="AF33" i="6"/>
  <c r="Z33" i="6"/>
  <c r="N33" i="6"/>
  <c r="AF26" i="6"/>
  <c r="Z26" i="6"/>
  <c r="T26" i="6"/>
  <c r="J26" i="6"/>
  <c r="AF25" i="6"/>
  <c r="Z25" i="6"/>
  <c r="T25" i="6"/>
  <c r="J25" i="6"/>
  <c r="J34" i="6"/>
  <c r="K34" i="6"/>
  <c r="L34" i="6"/>
  <c r="N34" i="6"/>
  <c r="T34" i="6"/>
  <c r="U34" i="6"/>
  <c r="V34" i="6"/>
  <c r="W34" i="6"/>
  <c r="X34" i="6"/>
  <c r="Z34" i="6"/>
  <c r="AF34" i="6"/>
  <c r="H34" i="6"/>
  <c r="AF32" i="6"/>
  <c r="Z32" i="6"/>
  <c r="T32" i="6"/>
  <c r="J32" i="6"/>
  <c r="J33" i="6"/>
  <c r="J35" i="6"/>
  <c r="K33" i="6"/>
  <c r="L33" i="6"/>
  <c r="AF13" i="6"/>
  <c r="Z13" i="6"/>
  <c r="X13" i="6"/>
  <c r="X21" i="6"/>
  <c r="X25" i="6"/>
  <c r="W13" i="6"/>
  <c r="W21" i="6"/>
  <c r="W25" i="6"/>
  <c r="V13" i="6"/>
  <c r="V15" i="6"/>
  <c r="V19" i="6"/>
  <c r="V27" i="6"/>
  <c r="V31" i="6"/>
  <c r="U13" i="6"/>
  <c r="T13" i="6"/>
  <c r="R13" i="6"/>
  <c r="R21" i="6"/>
  <c r="R25" i="6"/>
  <c r="Q13" i="6"/>
  <c r="Q15" i="6"/>
  <c r="Q19" i="6"/>
  <c r="Q27" i="6"/>
  <c r="Q31" i="6"/>
  <c r="J13" i="6"/>
  <c r="H13" i="6"/>
  <c r="AF19" i="6"/>
  <c r="Z19" i="6"/>
  <c r="T19" i="6"/>
  <c r="J19" i="6"/>
  <c r="H19" i="6"/>
  <c r="W15" i="6"/>
  <c r="U15" i="6"/>
  <c r="U19" i="6"/>
  <c r="U27" i="6"/>
  <c r="U21" i="6"/>
  <c r="U25" i="6"/>
  <c r="Q21" i="6"/>
  <c r="Q25" i="6"/>
  <c r="V21" i="6"/>
  <c r="V25" i="6"/>
  <c r="X15" i="6"/>
  <c r="R15" i="6"/>
  <c r="R19" i="6"/>
  <c r="R27" i="6"/>
  <c r="R31" i="6"/>
  <c r="W19" i="6"/>
  <c r="W27" i="6"/>
  <c r="W31" i="6"/>
  <c r="X19" i="6"/>
  <c r="X27" i="6"/>
  <c r="X31" i="6"/>
  <c r="AF31" i="6"/>
  <c r="Z31" i="6"/>
  <c r="U31" i="6"/>
  <c r="T31" i="6"/>
  <c r="J31" i="6"/>
  <c r="AF20" i="6"/>
  <c r="Z20" i="6"/>
  <c r="X20" i="6"/>
  <c r="X28" i="6"/>
  <c r="W20" i="6"/>
  <c r="W28" i="6"/>
  <c r="V20" i="6"/>
  <c r="V28" i="6"/>
  <c r="U20" i="6"/>
  <c r="U28" i="6"/>
  <c r="T20" i="6"/>
  <c r="R20" i="6"/>
  <c r="R28" i="6"/>
  <c r="R32" i="6"/>
  <c r="Q20" i="6"/>
  <c r="Q28" i="6"/>
  <c r="J20" i="6"/>
  <c r="Q14" i="6"/>
  <c r="Q22" i="6"/>
  <c r="Q26" i="6"/>
  <c r="R14" i="6"/>
  <c r="R22" i="6"/>
  <c r="R26" i="6"/>
  <c r="T14" i="6"/>
  <c r="U14" i="6"/>
  <c r="U22" i="6"/>
  <c r="U26" i="6"/>
  <c r="V14" i="6"/>
  <c r="V22" i="6"/>
  <c r="V26" i="6"/>
  <c r="W14" i="6"/>
  <c r="W22" i="6"/>
  <c r="X14" i="6"/>
  <c r="X22" i="6"/>
  <c r="X26" i="6"/>
  <c r="Z14" i="6"/>
  <c r="AF14" i="6"/>
  <c r="J14" i="6"/>
  <c r="H31" i="6"/>
  <c r="U33" i="6"/>
  <c r="U35" i="6"/>
  <c r="W32" i="6"/>
  <c r="U32" i="6"/>
  <c r="Z35" i="6"/>
  <c r="L35" i="6"/>
  <c r="X33" i="6"/>
  <c r="X35" i="6"/>
  <c r="X32" i="6"/>
  <c r="K35" i="6"/>
  <c r="T33" i="6"/>
  <c r="T35" i="6"/>
  <c r="AF35" i="6"/>
  <c r="AK35" i="6"/>
  <c r="N35" i="6"/>
  <c r="H14" i="6"/>
  <c r="H26" i="6"/>
  <c r="V33" i="6"/>
  <c r="V35" i="6"/>
  <c r="V32" i="6"/>
  <c r="Q32" i="6"/>
  <c r="W26" i="6"/>
  <c r="W33" i="6"/>
  <c r="W35" i="6"/>
  <c r="H32" i="6"/>
  <c r="H33" i="6"/>
  <c r="H20" i="6"/>
  <c r="H3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paola.rodriguez</author>
    <author>YULIED.PENARANDA</author>
  </authors>
  <commentList>
    <comment ref="W6" authorId="0" shapeId="0" xr:uid="{00000000-0006-0000-0300-000001000000}">
      <text>
        <r>
          <rPr>
            <b/>
            <sz val="9"/>
            <color indexed="81"/>
            <rFont val="Tahoma"/>
            <family val="2"/>
          </rPr>
          <t>paola.rodriguez:</t>
        </r>
        <r>
          <rPr>
            <sz val="9"/>
            <color indexed="81"/>
            <rFont val="Tahoma"/>
            <family val="2"/>
          </rPr>
          <t xml:space="preserve">
0-5 Primera infancia.
6-13 Infancia
14-17 Adolecencia
18-26 Juventud
27-59 Adultez
60 o mas personas.
Grupo etario sin definir.</t>
        </r>
      </text>
    </comment>
    <comment ref="X6" authorId="1" shapeId="0" xr:uid="{00000000-0006-0000-0300-000002000000}">
      <text>
        <r>
          <rPr>
            <b/>
            <sz val="9"/>
            <color indexed="81"/>
            <rFont val="Tahoma"/>
            <family val="2"/>
          </rPr>
          <t>YULIED.PENARANDA:</t>
        </r>
        <r>
          <rPr>
            <sz val="9"/>
            <color indexed="81"/>
            <rFont val="Tahoma"/>
            <family val="2"/>
          </rPr>
          <t xml:space="preserve">
• Ciudadanos-as habitantes de calle.
• Personas en situación de desplazamiento.
• Mujeres gestantes y lactantes.
• Personas cabeza de familia.
• Reincorporados-as.
• Personas vinculadas a la prostitución.
• Personas con discapacidad.
• Personas consumidoras de sustancias psicoactivas.
• Servidores y servidoras públicos.
• Niños y niñas de primera infancia.
• Niños, niñas y adolecentes en riesgo social.
• Niños, niñas y adolecentes escolarizados.
• Niños, niñas y adolecentes desescolarizados.
• Jóvenes escolarizados.
• Jóvenes desescolarizados.
• Adultos-as  trabajador-a formal.
• Adultos-as  trabajador-a informal.
• Familias en situación de vulnerabilidad.
• Familias en emergencia social y catastrófica.
• Familias ubicadas en zonas en zonas de alto deterioro.
• Sector LGBT.
• Comunidad en general.
</t>
        </r>
      </text>
    </comment>
  </commentList>
</comments>
</file>

<file path=xl/sharedStrings.xml><?xml version="1.0" encoding="utf-8"?>
<sst xmlns="http://schemas.openxmlformats.org/spreadsheetml/2006/main" count="349" uniqueCount="191">
  <si>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</si>
  <si>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</si>
  <si>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</si>
  <si>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</si>
  <si>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</si>
  <si>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</si>
  <si>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</si>
  <si>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</si>
  <si>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</si>
  <si>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</si>
  <si>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</si>
  <si>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</si>
  <si>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</si>
  <si>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</si>
  <si>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</si>
  <si>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</si>
  <si>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</si>
  <si>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</si>
  <si>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</si>
  <si>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</si>
  <si>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</si>
  <si>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</si>
  <si>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</si>
  <si>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</si>
  <si>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</si>
  <si>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</si>
  <si>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</si>
  <si>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</si>
  <si>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</si>
  <si>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</si>
  <si>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TOTAL PONDERACIÓN</t>
  </si>
  <si>
    <t>EJECUTADO</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</si>
  <si>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</si>
  <si>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</si>
  <si>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</si>
  <si>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</si>
  <si>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</si>
  <si>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</si>
  <si>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</si>
  <si>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</si>
  <si>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</si>
  <si>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</si>
  <si>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</si>
  <si>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</si>
  <si>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</si>
  <si>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</si>
  <si>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</si>
  <si>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</si>
  <si>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6, MAGNITUD PD</t>
  </si>
  <si>
    <t>7, PROGRAMACIÓN - ACTUALIZACIÓN</t>
  </si>
  <si>
    <t>8, EJECUCIÓN</t>
  </si>
  <si>
    <t>8,1 SEGUIMIENTO VIGENCIA ACTUAL</t>
  </si>
  <si>
    <t>9, % CUMPLIMIENTO ACUMULADO (Vigencia)</t>
  </si>
  <si>
    <t>10 ,% DE AVANCE CUATRIENIO</t>
  </si>
  <si>
    <t>1,1 COD.</t>
  </si>
  <si>
    <t xml:space="preserve">1,2 PROYECTO PRIORITARIO  </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</si>
  <si>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</si>
  <si>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</si>
  <si>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</si>
  <si>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</si>
  <si>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</si>
  <si>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</si>
  <si>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</si>
  <si>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</si>
  <si>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</si>
  <si>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</si>
  <si>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</si>
  <si>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</si>
  <si>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</si>
  <si>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</si>
  <si>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</si>
  <si>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</si>
  <si>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FORMATO DE ACTUALIZACIÓN Y SEGUIMIENTO AL COMPONENTE DE INVERSIÓN</t>
  </si>
  <si>
    <t>FORMATO DE ACTUALIZACIÓN Y SEGUIMIENTO A LAS ACTIVIDADES</t>
  </si>
  <si>
    <t>N/A</t>
  </si>
  <si>
    <t>DIRECCION DE PLANEACION Y SISTEMAS DE INFORMACION AMBIENTAL</t>
  </si>
  <si>
    <t>X</t>
  </si>
  <si>
    <t>Programado</t>
  </si>
  <si>
    <t>Ejecutado</t>
  </si>
  <si>
    <t xml:space="preserve">Suma </t>
  </si>
  <si>
    <t>GESTIÓN EFICIENTE CON EL USO Y APROPIACIÓN DE LAS TIC EN LA SDA</t>
  </si>
  <si>
    <t xml:space="preserve">FORMATO DE ACTUALIZACIÓN Y SEGUIMIENTO AL COMPONENTE DE GESTIÓN </t>
  </si>
  <si>
    <t>INTEGRACIÓN ENTRE LOS SISTEMAS DE INFORMACIÓN</t>
  </si>
  <si>
    <t>IMPLEMENTACIÓN DE ESTÁNDARES DE TI</t>
  </si>
  <si>
    <t>FORTALECIMIENTO DE  LA   INFRAESTRUCTURA DE TI</t>
  </si>
  <si>
    <t>INCREMENTAR EL 30% DE LA INTEGRACIÓN DE LOS SISTEMAS DE INFORMACIÓN</t>
  </si>
  <si>
    <t>RENOVAR EL 30%  INFRAESTRUCTURA TECNOLÓGICA Y DE COMUNICACIONES  PRIORIZADA</t>
  </si>
  <si>
    <t>1030 -  GESTIÓN EFICIENTE CON EL USO Y APROPIACIÓN DE LAS TIC EN LA SDA</t>
  </si>
  <si>
    <t>1030 - DIRECCION DE PLANEACION Y SISTEMAS DE INFORMACION AMBIENTAL</t>
  </si>
  <si>
    <t>1030 - GESTIÓN EFICIENTE CON EL USO Y APROPIACIÓN DE LAS TIC EN LA SDA</t>
  </si>
  <si>
    <t>Actualizar la Infraestructura de computo, conectividad y seguridad en TI</t>
  </si>
  <si>
    <t>07 - Gobierno legítimo, fortalecimiento local y eficiencia</t>
  </si>
  <si>
    <t>42 - Transparencia, Gestión Pública y Servicio a la Ciudadanía</t>
  </si>
  <si>
    <t>4, COD. PROYECTO PRIORITARIO</t>
  </si>
  <si>
    <t>INCREMENTAR  30%  LA INTEGRACIÓN DE LOS SISTEMAS DE INFORMACIÓN</t>
  </si>
  <si>
    <t>INCREMENTAR  50% EN LA APLICACIÓN ESTÁNDARES Y BUENAS PRÁCTICAS PARA EL MANEJO DE INFORMACIÓN PRIORIZADOS</t>
  </si>
  <si>
    <t>RENOVAR 30% DE LA  INFRAESTRUCTURA TECNOLÓGICA Y DE COMUNICACIONES  PRIORIZADA</t>
  </si>
  <si>
    <t>Desarrollar la Sistematización  de procedimientos y mecanismos de integración de Sistemas de Información priorizados</t>
  </si>
  <si>
    <t>Llevar a un 100% la implementación de las leyes 1712 de 2014 y 1474 de 2011</t>
  </si>
  <si>
    <t>Porcentaje</t>
  </si>
  <si>
    <t xml:space="preserve">DISPONER AL 100% LOS MECANISMOS DE TECNOLOGÍAS DE INFORMACIÓN REQUERIDOS POR LA SDA  PARA UNA ADECUADA IMPLEMENTACIÓN DE LAS LEYES 1474 DE 2011 Y 1712 DE 2014.
</t>
  </si>
  <si>
    <t xml:space="preserve">11, RETRASOS 
</t>
  </si>
  <si>
    <t xml:space="preserve">12, SOLUCIONES PLANTEADAS </t>
  </si>
  <si>
    <t>13, BENEFICIOS</t>
  </si>
  <si>
    <t>14, FUENTE DE EVIDENCIAS</t>
  </si>
  <si>
    <t>Fortalecimiento a la gestión pública efectiva y eficiente</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</si>
  <si>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</si>
  <si>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Porcentaje de avance en la implementación de las Leyes 1712 de 2014 y 1474 de 2011</t>
  </si>
  <si>
    <t>Suma</t>
  </si>
  <si>
    <t>Convertir las estrategias de negocio en ejecuciones medibles para lograr mejores servicios ambientales para la ciudadanía - Lograr articular las expectativas de negocio o misional con la Tecnología - Reducir los riesgos de inversión tecnológico y generar valor. - optimizar la inversión de TI y generar valor</t>
  </si>
  <si>
    <t>Diseñar e implementar los mecanismos de tecnologías de información de los requeridos en cumplimiento de las leyes 1474 de 2011, 1712 de 2014, que se hayan priorizado</t>
  </si>
  <si>
    <t>Formular, planear y dar inicio a la implementacion del  Plan Estrategico de Tecnologias de Información (PETI) para la SDA de acuerdo al Marco de Referencia de AE</t>
  </si>
  <si>
    <t>Realizar el diagnóstico, definición y diseño  de la arquitectura empresarial y modelo de gobierno de TI para la SDA.</t>
  </si>
  <si>
    <t>Ajustar e Implementar los procesos de automatización de archivos  y  correspondencia en el Sistema de Información Ambiental de la SDA</t>
  </si>
  <si>
    <r>
      <t xml:space="preserve">5, PONDERACIÓN HORIZONTAL AÑO: </t>
    </r>
    <r>
      <rPr>
        <b/>
        <u/>
        <sz val="10"/>
        <rFont val="Arial"/>
        <family val="2"/>
      </rPr>
      <t>2017</t>
    </r>
  </si>
  <si>
    <t>Pruebas funcionales de  avance orientados a la implementación y puesta en marcha de un chat interactivo para la entidad  que contribuya  al mejoramiento de la sección de  mecanismos de contacto de la ley de transparencia.</t>
  </si>
  <si>
    <t>Mejorar la interacción entre la ciudadanía y la entidad a través de mecanismos confiables, seguros y amigables 
Convertir las estrategias de negocio en ejecuciones medibles para lograr mejores servicios ambientales para la ciudadanía - Lograr articular las expectativas de negocio o misional con la Tecnología - Reducir los riesgos de inversión tecnológico y generar valor. - optimizar la inversión de TI y generar valor</t>
  </si>
  <si>
    <t>http://192.168.173.36/mibew/chat
Acta de reunión con la responsable de atención al ciudadano</t>
  </si>
  <si>
    <t>FORMATO DE  ACTUALIZACIÓN Y SEGUIMIENTO A LA TERRITORIALIZACIÓN DE LA INVERSIÓN</t>
  </si>
  <si>
    <t>PROYECTO:</t>
  </si>
  <si>
    <t>PERIODO:</t>
  </si>
  <si>
    <t>1, COD. META</t>
  </si>
  <si>
    <t>2, Meta Proyecto</t>
  </si>
  <si>
    <t>4, Variable</t>
  </si>
  <si>
    <t>5, Programación-Actualización</t>
  </si>
  <si>
    <t>6, ACTUALIZACIÓN</t>
  </si>
  <si>
    <t>7, SEGUIMIENTO META</t>
  </si>
  <si>
    <t>8, LOCALIZACIÓN GEOGRÁFICA</t>
  </si>
  <si>
    <t>9,  POBLACIÓN</t>
  </si>
  <si>
    <t>ID Meta</t>
  </si>
  <si>
    <t>6,1 Actualización Marzo</t>
  </si>
  <si>
    <t>6,2 Actualización Junio</t>
  </si>
  <si>
    <t>6,3 Actualización Septiembre</t>
  </si>
  <si>
    <t>6,4 Actualización Diciembre</t>
  </si>
  <si>
    <t>7,1 Seguimiento marzo</t>
  </si>
  <si>
    <t>7,2 Seguimiento Junio</t>
  </si>
  <si>
    <t>7,3 Seguimiento Septiembre</t>
  </si>
  <si>
    <t>7,4 Seguimiento Diciembre</t>
  </si>
  <si>
    <t>8,1 LOCALIDAD</t>
  </si>
  <si>
    <t>8,2 UPZ</t>
  </si>
  <si>
    <t>8,3 BARRIO</t>
  </si>
  <si>
    <t>8,4 PUNTO, LÍNEA O POLÍGONO</t>
  </si>
  <si>
    <t>8,5 ÁREA DE INFLUENCIA</t>
  </si>
  <si>
    <t>9,1 NUMERO DE HOMBRES</t>
  </si>
  <si>
    <t>9,2 NUMERO DE MUJERES</t>
  </si>
  <si>
    <t>9,3 GRUPO ETARIO</t>
  </si>
  <si>
    <t>9,4 CONDICION POBLACIONAL</t>
  </si>
  <si>
    <t>9,6 TOTAL POBLACIÓN
PERSONAS/CANTIDAD</t>
  </si>
  <si>
    <t>Entidad</t>
  </si>
  <si>
    <t xml:space="preserve">Magnitud </t>
  </si>
  <si>
    <t xml:space="preserve">DISTRITO CAPITAL </t>
  </si>
  <si>
    <t>NO IDENTIFICA GRU´POS ETNICOS</t>
  </si>
  <si>
    <t>TODOS LOS GRUPOS</t>
  </si>
  <si>
    <t xml:space="preserve">Recursos </t>
  </si>
  <si>
    <t>Magnitud Reservas</t>
  </si>
  <si>
    <t>Reservas Presupuestales</t>
  </si>
  <si>
    <t>TOTALES - PROYECTO</t>
  </si>
  <si>
    <t>Total Recursos Vigencia - Proyecto</t>
  </si>
  <si>
    <t>Total  Recursos Reservas - Proyecto</t>
  </si>
  <si>
    <t>PROGRAMA</t>
  </si>
  <si>
    <t>PROGRAMACIÓN INICIAL CUATRIENIO</t>
  </si>
  <si>
    <t>PROGR. ANUAL CORTE  SEPT</t>
  </si>
  <si>
    <t>PROGR. ANUAL CORTE DIC</t>
  </si>
  <si>
    <t>REPROGRAMACIÓN VIGENCIA</t>
  </si>
  <si>
    <t>PROGR. ANUAL CORTE  MAR</t>
  </si>
  <si>
    <t>PROGR. ANUAL CORTE  JUN</t>
  </si>
  <si>
    <t>126PG01-PR02-F-2-V10.0</t>
  </si>
  <si>
    <t>PROGRAMACIÓN ANUAL</t>
  </si>
  <si>
    <t>PROGR. ANUAL CORTE  DIC</t>
  </si>
  <si>
    <t xml:space="preserve">NUMERO INTERSEXUAL </t>
  </si>
  <si>
    <t>3, Nombre -Punto de inversión (Escala: Localidad, Especial, Distrital)
Breve descripción del punto de inversión.</t>
  </si>
  <si>
    <t xml:space="preserve">6, DESCRIPCIÓN DE LOS AVANCES Y LOGROS ALCANZADOS </t>
  </si>
  <si>
    <t xml:space="preserve">10, DESCRIPCIÓN DE LOS AVANCES Y LOGROS ALCANZADOS </t>
  </si>
  <si>
    <t xml:space="preserve">logros desarrollados:
 • ACTUALIZACIÓN DEL SISTEMA FOREST ver 4.0.5 a la ver 4.0.7 el cual mejora el rendimiento y soluciona fallas que presentaban en algunas funcionalidades, mejora parámetros para la automatización de procesos y gestión documental electrónica apoyados en metodologías BPM (Business Process Management) y estándar BPMN (Business Process Model and Notation).
• ACTUALIZACIÓN DE LA HERRAMIENTA STORM: Se consolidó el informe de Seguimiento PAL 2017-2020, una vez actualizado el sistema de información STORM a su versión 3.7.2 , con el alcance de optimizar los procedimientos de operación (recepción, procesamiento y reporte) de la plataforma STORM.
Entorno a la mejora en la elaboración del nuevo Informe de seguimiento PAL 2017-2020, permite unificar procesos y procedimientos, lo cual ayuda a mejorar la articulación en los resultados ambientales en las alcaldías locales del Distrito Capital.
• DESARROLLAR LOS MECANISMOS DE INTEGRACIÓN DE LOS SISTEMAS DE INFORMACIÓN PRIORIZADOS • Se liberó el webservice con IDEAM, para la integración con SIRH en 3 objetos (tramos, fuentes y concesiones) • Se puso en funcionamiento el webservice del Sistema Quejas y Reclamos de la Alcaldía Mayor (SDQS) y se está definiendo el mecanismo para la correcta creación del peticionario. • Se realizó la integración con la plataforma VITAL (Ventanilla Integral de Trámites Ambientales en Línea) respecto al procedimiento de registro de vertimientos • Se avanza en el desarrollo VITAL para la integración de los tramites de Salvoconducto de Flora y Fauna Silvestre en línea • Se expone el servicio que retorna los documentos generados para un radicado de entrada.
MEJORAMIENTO A PROCESOS AUTOMATIZADOS Liberación a producción: •Indicadores de Gestión de SCAP •Seguimiento a Aceites Usados. •Expedición del certificado de Estado de Conservación Ambiental en versión 3.5 a ver 4.07 •Proceso de IAS •Seguimiento a PEV •Modificaciones al procedimiento de Pagos a contratistas IAAP  
• SISTEMA DE INFORMACION ONTRACK: • Implementación y paso a producción de 22 requerimientos para ajustes de: plataforma, dispositivos y formularios. • Ajustes integración ONTRACK- FOREST. • Administración y soporte herramienta informática Ontrack con 174 usuarios activos en plataforma web. • 73 formularios y 20 reportes en producción para el recaudo de visitas técnicas. 
• AJUSTAR E IMPLEMENTAR LOS PROCESOS DE AUTOMATIZACIÓN DE ARCHIVOS Y CORRESPONDENCIA EN EL SISTEMA DE INFORMACIÓN AMBIENTAL DE LA SDA • Se finalizó la Fase I (Contrato 20170911), con acta de liquidación el día 11 de agosto de 2017, con los siguientes componentes para la gestión de expedientes: • Parametrización de las Tablas de Retención Documental • Automatización del módulo de Gestión de Correspondencia en ambiente pre-productivo. • Automatización del módulo de Gestión de Expedientes 
• SIPSE:    
   * Se implementó el reporte de solicitud de anulación para que este proceso se realice únicamente por SIPSE.
   * Se implementó reporte de Adiciones para que el sistema generé automáticamente el proceso.
   *  Se mejoró la ruta de los procesos de otros pagos, para hacer seguimiento a los procesos revisados por la Subdirección financiera.
•VISOR GEOGRAFICO AMBIENTAL: M1. Mejora en el despliegue del diseño para la administración del Visor Geográfico ambiental - M2. Desarrollo del módulo de administración de capas geográficas M3. Crear y administrar temas o categorías para el despliegue de capas desde el administrador del VGA - M4. Administrar el orden de temas o categorías de capas en el VGA - M5. Soporte para agregar y definir las capas base desde el administrador del VGA - M6. Soporte para el despliegue del listado de capas Geográficas y definir el orden en el despliegue del Visor Geográfico - M7. Soporte para agregar capas temáticas desde el administrador del VGA (XYZ, WMTS, WMS) - M8. Soporte para agregar capas temáticas multitemporales - M9. Soporte para el despliegue de leyendas de forma dinámica desde el WMS - M10. Publicación árbol de capas del VGA 
•SISTEMA DE INFORMACION GEOGRAFICA - Actualización de datos para los objetos geográficos "Gestión del proceso de Participación", que sirve de insumo en la actualización de la base de datos geográfica institucional de la SDA.- Actualización de los metadatos que componen la Estructura Ecológica Principal del VGA.,- Actualización de los geoservicios WMS y WMTS de las 34 capas que hacen parte del VGA como apoyo a la política de acceso y uso de la información geográfica de IDECA. 4-Integración del módulo de SIIPEV (Sistema Integrado de Información de Publicidad Exterior Visual del Distrito Capital) en el Visor Geográfico Ambiental para facilitar consulta y despliegue de datos de calidad visual agosto 2017.
•PORTAL WEB:  Se estableció el plan de trabajo para la implementación del nuevo portal web en cumplimiento de las directrices exigidas por Alta Consejería y el Ministerio de las Tics, relacionadas con la adopción de los lineamientos de usabilidad y accesibilidad de acuerdo con la guía Web 4.0.
</t>
  </si>
  <si>
    <t xml:space="preserve">• Mayor gobierno de la plataforma funcional por parte del administrador, para beneficio del usuario.
• Desarrollo del informe Seguimiento PAL 2017-2020, con el fin de unificar procesos y procedimientos entorno a la mejora de la planeación ambiental distrital, lo cual permite mejorar la articulación y verificación de resultados ambientales en las alcaldías locales del Distrito Capital. 
• Se lleva actualización de la plataforma STORM 3.7.2 con el fin de mejorar las falencias presentadas en el entorno de desarrollo STORM Admin y el módulo de administración STORM Monitor de la version 3.7. Información actualizada y disposición oportuna de esta para acceso y uso por parte del usuario final Información más precisa y confiable. 
• Mejorar la racionalización y trazabilidad de los tramites ambientales de cara al ciudadano 
• Captura de información digital en las visitas técnicas realizadas por las actividades misionales de la entidad para brindar una mejor eficiencia de cara a las acciones ambientales que hace la entidad
</t>
  </si>
  <si>
    <t xml:space="preserve">Enlace fuera de la SDA: http://201.245.192.251:5521/visorgeo/admin/ 
Enlace dentro de la SDA: http://192.168.175.12/visorgeo/admin/ 
- Para para acceder al informe Seguimiento PAL 2017-2020.
este cuando ya se de por finalizado y publicado en la plataforma STORM.
www.secretarideambiente.gov.co/stormWeb/ enlace http://www.secretariadeambiente.gov.co/downloads/StormUser372/user.jnlp 
- Para acceder a la nueva versión de la plataforma STORM, se debe acceder por las URLs con las que se ingresaba anteriormente a la versión 3.7
http://www.secretariadeambiente.gov.co/stormWeb/
http://www.secretariadeambiente.gov.co/stormMonitor/
http://www.secretariadeambiente.gov.co/stormReport/
http://www.ambientebogota.gov.co/web/transparencia/inicio
http://maximavelocidad.gov.co/663/w3-propertyvalue-32985.html
http://www.secretariadeambiente.gov.co/visorgeo
http://metadatos.ideca.gov.co/geoportal/catalog/search/resource/details.page?uuid=%7B6A6FD8C9-2FBF-4BA0-80CD-61CD6B300796%7D
ONTRACK:
https://drive.google.com/drive/folders/0B47IMBvWXAq9Q3h2TV9IS2J2OWc
http://69.175.75.147/ontracksdaProd/Login.aspx
</t>
  </si>
  <si>
    <t xml:space="preserve">Se continua con el desarrollo del Subsistema de Seguridad de la información del SGSI de la SDA de acuerdo a la norma ISO 27001 y a la estructura del Modelo de Seguridad y Privacidad de la Información MSPI y al nivel de madurez (Definido) teniendo como meta el Nivel (Optimizado). De acuerdo al ejercicio que se viene desarrollando de Arquitectura Empresarial dentro de la SDA se estructuró la forma de relacionar y abordar los lineamientos del Marco de Referencia de la AE (Estrategia TI, Gobierno de TI, Información, Sistemas de información, Servicios Tecnológicos y uso y apropiación.) con el Modelo de seguridad y privacidad de la información y a su vez con lo solicitado por el Gobierno en línea GEL. 
Implementación de la sensibilización y capacitación del Subsistema de Seguridad de la Información SGSI con charlas dadas por expertos en seguridad de la información de los diferentes entes gubernamentales. Gestión de los estudios previos para la adquisición de componentes de TI identificados en el proceso del Subsistema de Seguridad y Privacidad de la Información.   
• Se continúa con las actividades programadas en la ejecución del contrato 20161308:
*Arquitectura Actual (AS-IS) Nivel 1: Se recibe formalmente los documentos entregables por parte de la consultoría de la fase de PLANEACION, debidamente ajustados acorde a los requerimientos de la SDA frente al nivel madurez de MINTIC. 
* Arquitectura Empresarial ● Arquitectura Actual de Negocio ● Arquitectura Actual de Información ● Arquitectura Actual de Sistemas de Información ● Arquitectura Actual de Tecnología ● Arquitectura Actual de Uso y Apropiación ●Visión de la Arquitectura Empresarial * Arquitectura Misional * Capacidades de la Arquitectura empresarial ●Análisis Frente a Lineamientos MinTIC y GEL y Mejores Prácticas 
*Arquitectura Misional(Negocio): Se ejecutaron las actividades correspondientes al cumplimiento del entregable “Arquitectura Misional” en la fase Diseño De Arquitectura Empresarial, específicamente con la consultoría se analizó, evalúo y consolido la información recolectada durante la etapa de planeación relacionada con la Arquitectura Misional de la Secretaría Distrital de Ambiente, su estructura, su organización, las funciones y procesos. La información recopilada y evidenciada corresponde al estado actual de la entidad, insumo base para el desarrollo de siguiente fase - Arquitectura Detallada 
*Gobierno de TI ● Información ● Sistemas de Información Se avanzó en el documento de Arquitectura Actual de información. ● Servicios tecnológicos ● Uso y Apropiación 
*Plan estratégico de Tecnologías de Información-PETI: Se consolido la documentación de formulación PETI en lo concerniente al estado AS_IS actual de la arquitectura empresarial de la entidad siguiendo los lineamientos de la MRAE - Marco de Referencia de Arquitectura Empresarial, así como la evaluación diagnostica del nivel de madurez frente a los lineamientos GEL. 
</t>
  </si>
  <si>
    <t xml:space="preserve">
Plan de Comunicación, Sensibilización y Capacitación 2017
Estudios Previos Herramientas de Seguridad de la Información
Actualización de los indicadores de seguridad de la información 
PRUEBAS DE EFECTIVIDAD SGSI DE LA SDA</t>
  </si>
  <si>
    <t>Se desarrolló un mecanismo de consulta virtual en el portal web de la Secretaría Distrital de Ambiente, localizado en el enlace  http://www.ambientebogota.gov.co/requerimientos, que permite consultar en línea los resultados de las pruebas realizadas a los vehículos, que han sido denunciados por la ciudadanía, como vehículos chimenea o con emisiones visibles, permitiendo evidenciar en línea, la gestión administrativa alrededor del programa de requerimientos por  parte de la entidad y promoviendo la generación de una cultura de transparencia institucional.</t>
  </si>
  <si>
    <t>Que los ciudadanos a través de un mecanismo digital en línea puedan consultar de manera rápida y oportuna el resultado de los vehículos que reportaron como vehiculos chimenea, fortaleciendo los procedimiento de control y evaluación de la subdirección SCAAV.</t>
  </si>
  <si>
    <t>http://www.ambientebogota.gov.co/requerimientos</t>
  </si>
  <si>
    <t xml:space="preserve">
Para el presente periodo se adelantaron tareas de levantamiento de la información, para la implementación de los equipos de seguridad perimetral con el proveedor de ETB, estos equipos se pondrán en operación en el mes de Octubre del presente año. 
- Se adelantaron los estudios previos para “ADQUIRIR COMPONENTES DE INFRAESTRUCTURA DE TI PARA EL FORTALECIMIENTO DE LAS CAPACIDADES DE ALMACENAMIENTO, PROCESAMIENTO Y DISPOSICIÓN DE INFORMACIÓN”, se espera en el mes de Noviembre realizar la adjudicación del proceso, para su posterior implementación. 
</t>
  </si>
  <si>
    <t xml:space="preserve">- Proporcionando aumentar el nivel de protección para los servidores que alojan las aplicaciones misionales de la entidad en la sede principal ubicada en la Avenida Caracas No 54-38, asi mismo se contara con un completo sistema de seguridad, basado en los siguientes aspectos:
• Firewall de Nueva Generación.
• Firewall de Aplicaciones Web tipo WAF.
• Seguridad en Aplicaciones Web
• Protección contra Amenazas Avanzadas – SandBoxing
• Administración y Monitoreo Centralizado
- Evaluar la posibilidad de centralizar todos los componentes de infraestructura en un solo Centro de Datos con el fin de optimizar la administración y mantenimiento de la infraestructura tecnológica de la SDA.
- Diseñar e implementar arquitecturas de distribución de cargas que garanticen la calidad del servicio requerido por las áreas de negocio la Entidad de tal manera que la disponibilidad y capacidad de los servicios de procesamiento de los servidores para soportar las nuevas implementaciones de servidores virtuales se establezca su fortalecimiento.
- Establecer el fortalecimiento de las licencias de los sistemas operacionales de tal manera que se pueda unificar el soporte y mantenimiento de estas plataformas. </t>
  </si>
  <si>
    <t>- Se adjudico el CONTRATO INTERADMINISTRATIVO SDA - ETB No- 20171237 DEL 21/07/2017
- Elaboración de Estudios Previos preliminares para su publicación en el SIPSE bajo el número 1521.</t>
  </si>
  <si>
    <t xml:space="preserve">• ACTUALIZACIÓN DEL SISTEMA FOREST ver 4.0.5 a la ver 4.0.7 mejora el rendimiento y soluciona fallas que presentaban en algunas funcionalidades, mejora parámetros para la automatización de procesos y gestión documental electrónica apoyados en metodologías BPM (Business Process Management) y estándar BPMN (Business Process Model and Notation).
• DESARROLLAR LOS MECANISMOS DE INTEGRACIÓN DE LOS SISTEMAS DE INFORMACIÓN PRIORIZADOS • Se liberó el web services con IDEAM, para la integración con SIRH en 3 objetos (tramos, fuentes y concesiones) • Se puso en funcionamiento el webservice del sistema quejas y reclamos de la Alcaldía Mayor (SDQS) y se está definiendo el mecanismo para la correcta creación del peticionario. • Se realizó la integración con la plataforma Vital con el procedimiento de registro de vertimientos • Se avanza en el desarrollo con vital para la integración de los tramites de Salvoconducto de Flora y Fauna Silvestre en línea • Se expone el servicio que retorna los documentos generados para un radicado de entrada. 
• MEJORAMIENTO A PROCESOS AUTOMATIZADOS Liberación a producción: • Indicadores de Gestión de SCAP • Seguimiento a Aceites Usados • Expedición del certificado de Estado de Conservación Ambiental en versión 3.5 a ver 4.07 • Proceso de IAS (Proceso de respuestas a entes de Control) • Seguimiento a Publicidad Exterior Visual-PEV • Modificaciones al procedimiento de Pagos a contratistas IAAP (Informe de Actividades y Autorización de Pago a Contratistas)
• SISTEMA DE INFORMACION ONTRACK: • Implementación y paso a producción de 22 requerimientos para ajustes de: plataforma, dispositivos y formularios. • Ajustes integración ONTRACK- FOREST. • Administración y soporte herramienta informática Ontrack con 174 usuarios activos en plataforma web. • 73 formularios y 20 reportes en producción para el recaudo de visitas técnicas. 
• SIPSE:    
   * Se implementó el reporte de solicitud de anulación para que este proceso se realice únicamente por SIPSE.
   * Se implementó reporte de Adiciones para que el sistema generé automáticamente el proceso.
   *  Se mejoró la ruta de los procesos de otros pagos, para hacer seguimiento a los procesos revisados por la Subdirección financiera.
</t>
  </si>
  <si>
    <t>• AJUSTAR E IMPLEMENTAR LOS PROCESOS DE AUTOMATIZACIÓN DE ARCHIVOS Y CORRESPONDENCIA EN EL SISTEMA DE INFORMACIÓN AMBIENTAL DE LA SDA  Se finalizó la Fase I (Contrato 20170911), con acta de liquidación el día 11 de agosto de 2017, de la cual se abordan los siguientes componentes para la gestión de expedientes: • Parametrización de las Tablas de Retención Documental • Automatización del módulo de Gestión de Correspondencia en ambiente pre-productivo. • Automatización del módulo de Gestión de Expedientes</t>
  </si>
  <si>
    <t>Se continúa con las actividades programadas en la ejecución del contrato 20161308: Actividad /Hito/entregable Observaciones Arquitectura Actual (AS-IS) Nivel 1: Se recibe formalmente los documentos entregables por parte de la consultoría de la fase de PLANEACION, debidamente ajustados acorde a los requerimientos de la SDA frente al nivel madurez de MINTIC. - Arquitectura Empresarial ● Arquitectura Actual de Negocio ● Arquitectura Actual de Información ● Arquitectura Actual de Sistemas de Información ● Arquitectura Actual de Tecnología ● Arquitectura Actual de Uso y Apropiación ●Visión de la Arquitectura Empresarial * Arquitectura Misional * Capacidades de la Arquitectura empresarial ● Análisis Frente a Lineamientos MinTIC y GEL y Mejores Prácticas: - Arquitectura Misional (Negocio): Se ejecutaron las actividades correspondientes al cumplimiento del entregable “Arquitectura Misional” en la fase Diseño De Arquitectura Empresarial, específicamente con la consultoría se analizó, evalúo y consolido la información recolectada durante la etapa de planeación relacionada con la Arquitectura Misional de la Secretaría Distrital de Ambiente, su estructura, SU organización, las funciones y procesos. Es importante aclarar que la información recopilada y evidenciada corresponde al estado actual de la entidad, insumo base para el desarrollo de siguiente fase - Arquitectura Detallada - Gobierno de TI * Información * Sistemas de Información Se avanzó en el documento de Arquitectura Actual de información. * Servicios tecnológicos * Uso y Apropiación.</t>
  </si>
  <si>
    <t>PETI: Se consolido la documentación de formulación PETI en lo concerniente al estado AS_IS actual de la arquitectura empresarial de la entidad siguiendo los lineamientos de la MRAE - Marco de referencia de Arquitectura Empresarial, así como la evaluación diagnostica del nivel de madurez frente a los lineamientos GEL</t>
  </si>
  <si>
    <t>• Para el presente periodo se adelantaron tareas de levantamiento de la información, para la implementación de los equipos de seguridad perimetral con el proveedor de ETB, estos equipos se pondrán en operación en el mes de Octubre del presente año. - Se adelantaron los estudios previos para “ADQUIRIR COMPONENTES DE INFRAESTRUCTURA DE TI PARA EL FORTALECIMIENTO DE LAS CAPACIDADES DE ALMACENAMIENTO, PROCESAMIENTO Y DISPOSICIÓN DE INFORMACIÓN”, se espera en el mes de Noviembre realizar la adjudicación del proceso, para su posterior implementación.</t>
  </si>
  <si>
    <r>
      <t xml:space="preserve">7, OBSERVACIONES AVANCE TRIMESTRE 3 DE </t>
    </r>
    <r>
      <rPr>
        <b/>
        <u/>
        <sz val="10"/>
        <rFont val="Arial"/>
        <family val="2"/>
      </rPr>
      <t>2017</t>
    </r>
  </si>
  <si>
    <t>1, PRIMERA CATEGORIA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</si>
</sst>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_ * #,##0_ ;_ * \-#,##0_ ;_ * &quot;-&quot;??_ ;_ @_ "/>
    <numFmt numFmtId="171" formatCode="_(&quot;$&quot;* #,##0.00_);_(&quot;$&quot;* \(#,##0.00\);_(&quot;$&quot;* &quot;-&quot;??_);_(@_)"/>
    <numFmt numFmtId="172" formatCode="_-* #,##0\ _€_-;\-* #,##0\ _€_-;_-* &quot;-&quot;??\ _€_-;_-@_-"/>
    <numFmt numFmtId="173" formatCode="0.0%"/>
    <numFmt numFmtId="174" formatCode="_-* #,##0\ &quot;€&quot;_-;\-* #,##0\ &quot;€&quot;_-;_-* &quot;-&quot;??\ &quot;€&quot;_-;_-@_-"/>
    <numFmt numFmtId="175" formatCode="_(* #,##0_);_(* \(#,##0\);_(* &quot;-&quot;??_);_(@_)"/>
    <numFmt numFmtId="176" formatCode="[$$-240A]\ #,##0"/>
    <numFmt numFmtId="177" formatCode="_(&quot;$&quot;* #,##0_);_(&quot;$&quot;* \(#,##0\);_(&quot;$&quot;* &quot;-&quot;??_);_(@_)"/>
    <numFmt numFmtId="178" formatCode="[$$-240A]\ #,##0.00"/>
  </numFmts>
  <fonts count="43"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sz val="7"/>
      <name val="Arial"/>
      <family val="2"/>
    </font>
    <font>
      <sz val="9"/>
      <name val="Arial"/>
      <family val="2"/>
    </font>
    <font>
      <b/>
      <sz val="9"/>
      <name val="Arial"/>
      <family val="2"/>
    </font>
    <font>
      <b/>
      <sz val="12"/>
      <name val="Tahoma"/>
      <family val="2"/>
    </font>
    <font>
      <b/>
      <sz val="18"/>
      <name val="Arial"/>
      <family val="2"/>
    </font>
    <font>
      <sz val="11"/>
      <color theme="1"/>
      <name val="Calibri"/>
      <family val="2"/>
      <scheme val="minor"/>
    </font>
    <font>
      <sz val="9"/>
      <name val="Calibri"/>
      <family val="2"/>
      <scheme val="minor"/>
    </font>
    <font>
      <sz val="14"/>
      <name val="Calibri"/>
      <family val="2"/>
    </font>
    <font>
      <sz val="11"/>
      <color theme="1"/>
      <name val="Arial Narrow"/>
      <family val="2"/>
    </font>
    <font>
      <sz val="12"/>
      <color theme="1"/>
      <name val="Arial"/>
      <family val="2"/>
    </font>
    <font>
      <sz val="10"/>
      <color theme="1"/>
      <name val="Arial"/>
      <family val="2"/>
    </font>
    <font>
      <b/>
      <u/>
      <sz val="10"/>
      <name val="Arial"/>
      <family val="2"/>
    </font>
    <font>
      <sz val="11"/>
      <name val="Calibri"/>
      <family val="2"/>
      <scheme val="minor"/>
    </font>
    <font>
      <sz val="9"/>
      <color theme="1"/>
      <name val="Arial"/>
      <family val="2"/>
    </font>
    <font>
      <b/>
      <sz val="7"/>
      <name val="Arial"/>
      <family val="2"/>
    </font>
    <font>
      <u/>
      <sz val="11"/>
      <color theme="10"/>
      <name val="Calibri"/>
      <family val="2"/>
      <scheme val="minor"/>
    </font>
    <font>
      <sz val="12"/>
      <color rgb="FF000000"/>
      <name val="Arial"/>
      <family val="2"/>
    </font>
    <font>
      <u/>
      <sz val="12"/>
      <color theme="10"/>
      <name val="Calibri"/>
      <family val="2"/>
      <scheme val="minor"/>
    </font>
    <font>
      <b/>
      <sz val="11"/>
      <color indexed="8"/>
      <name val="Arial"/>
      <family val="2"/>
    </font>
    <font>
      <b/>
      <sz val="10"/>
      <color indexed="8"/>
      <name val="Arial"/>
      <family val="2"/>
    </font>
    <font>
      <sz val="11"/>
      <color indexed="8"/>
      <name val="Arial"/>
      <family val="2"/>
    </font>
    <font>
      <sz val="10"/>
      <color indexed="8"/>
      <name val="Arial"/>
      <family val="2"/>
    </font>
    <font>
      <b/>
      <sz val="9"/>
      <color indexed="81"/>
      <name val="Tahoma"/>
      <family val="2"/>
    </font>
    <font>
      <sz val="9"/>
      <color indexed="81"/>
      <name val="Tahoma"/>
      <family val="2"/>
    </font>
    <font>
      <u/>
      <sz val="10"/>
      <color rgb="FF0000FF"/>
      <name val="Arial"/>
      <family val="2"/>
    </font>
    <font>
      <sz val="11"/>
      <name val="Calibri"/>
      <family val="2"/>
    </font>
    <font>
      <sz val="10"/>
      <color rgb="FF000000"/>
      <name val="Arial"/>
      <family val="2"/>
    </font>
    <font>
      <u/>
      <sz val="10"/>
      <color rgb="FF0000FF"/>
      <name val="Calibri"/>
      <family val="2"/>
      <scheme val="minor"/>
    </font>
  </fonts>
  <fills count="11">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9CD35F"/>
        <bgColor indexed="64"/>
      </patternFill>
    </fill>
    <fill>
      <patternFill patternType="solid">
        <fgColor rgb="FF76B531"/>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theme="1"/>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theme="1"/>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bottom/>
      <diagonal/>
    </border>
    <border>
      <left style="medium">
        <color rgb="FF000000"/>
      </left>
      <right style="medium">
        <color rgb="FF000000"/>
      </right>
      <top/>
      <bottom/>
      <diagonal/>
    </border>
    <border>
      <left style="thin">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medium">
        <color rgb="FF000000"/>
      </bottom>
      <diagonal/>
    </border>
  </borders>
  <cellStyleXfs count="28">
    <xf numFmtId="0" fontId="0" fillId="0" borderId="0"/>
    <xf numFmtId="169" fontId="9" fillId="0" borderId="0" applyFont="0" applyFill="0" applyBorder="0" applyAlignment="0" applyProtection="0"/>
    <xf numFmtId="169" fontId="4" fillId="0" borderId="0" applyFont="0" applyFill="0" applyBorder="0" applyAlignment="0" applyProtection="0"/>
    <xf numFmtId="167" fontId="6" fillId="0" borderId="0" applyFont="0" applyFill="0" applyBorder="0" applyAlignment="0" applyProtection="0"/>
    <xf numFmtId="165" fontId="20"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0" fontId="4" fillId="0" borderId="0" applyFont="0" applyFill="0" applyBorder="0" applyAlignment="0" applyProtection="0"/>
    <xf numFmtId="164" fontId="20" fillId="0" borderId="0" applyFont="0" applyFill="0" applyBorder="0" applyAlignment="0" applyProtection="0"/>
    <xf numFmtId="171" fontId="13"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0" fontId="30" fillId="0" borderId="0" applyNumberFormat="0" applyFill="0" applyBorder="0" applyAlignment="0" applyProtection="0"/>
    <xf numFmtId="9" fontId="1" fillId="0" borderId="0" applyFont="0" applyFill="0" applyBorder="0" applyAlignment="0" applyProtection="0"/>
    <xf numFmtId="164" fontId="20" fillId="0" borderId="0" applyFont="0" applyFill="0" applyBorder="0" applyAlignment="0" applyProtection="0"/>
    <xf numFmtId="164" fontId="4" fillId="0" borderId="0" applyFont="0" applyFill="0" applyBorder="0" applyAlignment="0" applyProtection="0"/>
  </cellStyleXfs>
  <cellXfs count="477">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4"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10" fontId="4" fillId="2" borderId="0" xfId="16" applyNumberFormat="1" applyFill="1" applyAlignment="1">
      <alignment vertical="center"/>
    </xf>
    <xf numFmtId="0" fontId="0" fillId="4"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4" fillId="2" borderId="0" xfId="16" applyFill="1" applyAlignment="1">
      <alignment horizontal="left" vertical="center"/>
    </xf>
    <xf numFmtId="0" fontId="4" fillId="0" borderId="0" xfId="16" applyAlignment="1">
      <alignment horizontal="left" vertical="center"/>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12" fillId="0" borderId="0" xfId="0" applyFont="1" applyFill="1"/>
    <xf numFmtId="172" fontId="0" fillId="0" borderId="0" xfId="0" applyNumberFormat="1" applyFill="1" applyAlignment="1">
      <alignment horizontal="center"/>
    </xf>
    <xf numFmtId="0" fontId="0" fillId="0" borderId="0" xfId="0" applyFill="1" applyAlignment="1">
      <alignment horizontal="center"/>
    </xf>
    <xf numFmtId="0" fontId="0" fillId="0" borderId="0" xfId="0" applyFill="1" applyAlignment="1">
      <alignment horizontal="center"/>
    </xf>
    <xf numFmtId="3" fontId="16" fillId="4" borderId="5" xfId="10" applyNumberFormat="1" applyFont="1" applyFill="1" applyBorder="1" applyAlignment="1">
      <alignment horizontal="center" vertical="center" wrapText="1"/>
    </xf>
    <xf numFmtId="0" fontId="2" fillId="5" borderId="1" xfId="16" applyFont="1" applyFill="1" applyBorder="1" applyAlignment="1">
      <alignment horizontal="left" vertical="center" wrapText="1"/>
    </xf>
    <xf numFmtId="0" fontId="23" fillId="0" borderId="0" xfId="0" applyFont="1" applyFill="1" applyAlignment="1">
      <alignment horizontal="center" vertical="center"/>
    </xf>
    <xf numFmtId="0" fontId="5" fillId="4" borderId="24" xfId="0" applyFont="1" applyFill="1" applyBorder="1" applyAlignment="1">
      <alignment vertical="top" wrapText="1"/>
    </xf>
    <xf numFmtId="0" fontId="5" fillId="4" borderId="0" xfId="0" applyFont="1" applyFill="1" applyBorder="1" applyAlignment="1">
      <alignment vertical="top" wrapText="1"/>
    </xf>
    <xf numFmtId="0" fontId="5" fillId="4" borderId="0" xfId="0" applyFont="1" applyFill="1" applyBorder="1" applyAlignment="1">
      <alignment horizontal="center" vertical="center" wrapText="1"/>
    </xf>
    <xf numFmtId="0" fontId="24" fillId="4" borderId="24" xfId="0" applyFont="1" applyFill="1" applyBorder="1"/>
    <xf numFmtId="0" fontId="24" fillId="4" borderId="0" xfId="0" applyFont="1" applyFill="1" applyBorder="1"/>
    <xf numFmtId="0" fontId="24" fillId="4" borderId="0" xfId="0" applyFont="1" applyFill="1" applyBorder="1" applyAlignment="1">
      <alignment horizontal="center"/>
    </xf>
    <xf numFmtId="0" fontId="24" fillId="4" borderId="25" xfId="0" applyFont="1" applyFill="1" applyBorder="1"/>
    <xf numFmtId="0" fontId="15" fillId="6" borderId="1" xfId="0" applyFont="1" applyFill="1" applyBorder="1" applyAlignment="1" applyProtection="1">
      <alignment horizontal="left" vertical="center" wrapText="1"/>
      <protection locked="0"/>
    </xf>
    <xf numFmtId="0" fontId="15" fillId="6" borderId="4" xfId="0" applyFont="1" applyFill="1" applyBorder="1" applyAlignment="1" applyProtection="1">
      <alignment horizontal="left" vertical="center" wrapText="1"/>
      <protection locked="0"/>
    </xf>
    <xf numFmtId="0" fontId="15" fillId="6" borderId="5" xfId="0" applyFont="1" applyFill="1" applyBorder="1" applyAlignment="1" applyProtection="1">
      <alignment horizontal="left" vertical="center" wrapText="1"/>
      <protection locked="0"/>
    </xf>
    <xf numFmtId="3" fontId="17" fillId="3" borderId="4" xfId="0" applyNumberFormat="1" applyFont="1" applyFill="1" applyBorder="1" applyAlignment="1">
      <alignment horizontal="center" vertical="center" wrapText="1"/>
    </xf>
    <xf numFmtId="0" fontId="2" fillId="5" borderId="4" xfId="16" applyFont="1" applyFill="1" applyBorder="1" applyAlignment="1">
      <alignment horizontal="left" vertical="center" wrapText="1"/>
    </xf>
    <xf numFmtId="0" fontId="2" fillId="5" borderId="4" xfId="16" applyFont="1" applyFill="1" applyBorder="1" applyAlignment="1">
      <alignment horizontal="center" vertical="center" wrapText="1"/>
    </xf>
    <xf numFmtId="10" fontId="7" fillId="0" borderId="1" xfId="21" applyNumberFormat="1" applyFont="1" applyBorder="1" applyAlignment="1">
      <alignment vertical="center"/>
    </xf>
    <xf numFmtId="10" fontId="2" fillId="5" borderId="32" xfId="16"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172" fontId="7" fillId="0" borderId="1" xfId="3" applyNumberFormat="1" applyFont="1" applyBorder="1" applyAlignment="1">
      <alignment vertical="center"/>
    </xf>
    <xf numFmtId="172" fontId="7" fillId="0" borderId="1" xfId="3" applyNumberFormat="1" applyFont="1" applyBorder="1" applyAlignment="1">
      <alignment horizontal="left" vertical="center"/>
    </xf>
    <xf numFmtId="0" fontId="4" fillId="2" borderId="0" xfId="16" applyFont="1" applyFill="1" applyAlignment="1">
      <alignment vertical="center"/>
    </xf>
    <xf numFmtId="0" fontId="2" fillId="0" borderId="1" xfId="0" applyFont="1" applyBorder="1" applyAlignment="1" applyProtection="1">
      <alignment horizontal="center" vertical="center" wrapText="1"/>
      <protection locked="0"/>
    </xf>
    <xf numFmtId="0" fontId="4" fillId="0" borderId="0" xfId="16" applyFont="1" applyAlignment="1">
      <alignment vertical="center"/>
    </xf>
    <xf numFmtId="9" fontId="16" fillId="4" borderId="1" xfId="21" applyFont="1" applyFill="1" applyBorder="1" applyAlignment="1">
      <alignment horizontal="center" vertical="center" wrapText="1"/>
    </xf>
    <xf numFmtId="9" fontId="4" fillId="8" borderId="3" xfId="0" applyNumberFormat="1" applyFont="1" applyFill="1" applyBorder="1" applyAlignment="1">
      <alignment horizontal="center" vertical="center"/>
    </xf>
    <xf numFmtId="10" fontId="27" fillId="9" borderId="1" xfId="0" applyNumberFormat="1" applyFont="1" applyFill="1" applyBorder="1" applyAlignment="1" applyProtection="1">
      <alignment vertical="center"/>
      <protection locked="0"/>
    </xf>
    <xf numFmtId="9" fontId="4" fillId="0" borderId="1" xfId="0" applyNumberFormat="1" applyFont="1" applyFill="1" applyBorder="1" applyAlignment="1">
      <alignment horizontal="center" vertical="center"/>
    </xf>
    <xf numFmtId="173" fontId="27" fillId="5" borderId="1" xfId="0" applyNumberFormat="1" applyFont="1" applyFill="1" applyBorder="1" applyAlignment="1">
      <alignment vertical="center"/>
    </xf>
    <xf numFmtId="9" fontId="4" fillId="0" borderId="4" xfId="0" applyNumberFormat="1" applyFont="1" applyFill="1" applyBorder="1" applyAlignment="1">
      <alignment horizontal="center" vertical="center"/>
    </xf>
    <xf numFmtId="37" fontId="16" fillId="4" borderId="1" xfId="9" applyNumberFormat="1" applyFont="1" applyFill="1" applyBorder="1" applyAlignment="1">
      <alignment horizontal="center" vertical="center"/>
    </xf>
    <xf numFmtId="4" fontId="16" fillId="4" borderId="1" xfId="9" applyNumberFormat="1" applyFont="1" applyFill="1" applyBorder="1" applyAlignment="1">
      <alignment horizontal="center" vertical="center"/>
    </xf>
    <xf numFmtId="172" fontId="16" fillId="4" borderId="1" xfId="0" applyNumberFormat="1" applyFont="1" applyFill="1" applyBorder="1" applyAlignment="1">
      <alignment horizontal="center" vertical="center"/>
    </xf>
    <xf numFmtId="0" fontId="16" fillId="4" borderId="1" xfId="0" applyFont="1" applyFill="1" applyBorder="1" applyAlignment="1">
      <alignment horizontal="center" vertical="center"/>
    </xf>
    <xf numFmtId="37" fontId="16" fillId="4" borderId="4" xfId="9" applyNumberFormat="1" applyFont="1" applyFill="1" applyBorder="1" applyAlignment="1">
      <alignment horizontal="center" vertical="center"/>
    </xf>
    <xf numFmtId="3" fontId="16" fillId="0" borderId="5" xfId="0" applyNumberFormat="1" applyFont="1" applyFill="1" applyBorder="1" applyAlignment="1">
      <alignment horizontal="center" vertical="center" wrapText="1"/>
    </xf>
    <xf numFmtId="172" fontId="16" fillId="4" borderId="1" xfId="3" applyNumberFormat="1" applyFont="1" applyFill="1" applyBorder="1" applyAlignment="1">
      <alignment horizontal="center" vertical="center"/>
    </xf>
    <xf numFmtId="0" fontId="16" fillId="0" borderId="1" xfId="0" applyFont="1" applyFill="1" applyBorder="1" applyAlignment="1">
      <alignment horizontal="center" vertical="center"/>
    </xf>
    <xf numFmtId="0" fontId="16" fillId="0" borderId="5" xfId="0" applyFont="1" applyFill="1" applyBorder="1" applyAlignment="1">
      <alignment horizontal="center" vertical="center"/>
    </xf>
    <xf numFmtId="4" fontId="16" fillId="4" borderId="1" xfId="0" applyNumberFormat="1" applyFont="1" applyFill="1" applyBorder="1" applyAlignment="1">
      <alignment horizontal="center" vertical="center"/>
    </xf>
    <xf numFmtId="3" fontId="16" fillId="4" borderId="1" xfId="0" applyNumberFormat="1" applyFont="1" applyFill="1" applyBorder="1" applyAlignment="1">
      <alignment horizontal="center" vertical="center"/>
    </xf>
    <xf numFmtId="174" fontId="16" fillId="4" borderId="1" xfId="9" applyNumberFormat="1" applyFont="1" applyFill="1" applyBorder="1" applyAlignment="1">
      <alignment horizontal="center" vertical="center"/>
    </xf>
    <xf numFmtId="3" fontId="28" fillId="4" borderId="1" xfId="0" applyNumberFormat="1" applyFont="1" applyFill="1" applyBorder="1" applyAlignment="1">
      <alignment horizontal="center" vertical="center" wrapText="1"/>
    </xf>
    <xf numFmtId="3" fontId="28" fillId="7" borderId="1" xfId="10" applyNumberFormat="1" applyFont="1" applyFill="1" applyBorder="1" applyAlignment="1">
      <alignment horizontal="center" vertical="center" wrapText="1"/>
    </xf>
    <xf numFmtId="4" fontId="16" fillId="4" borderId="4" xfId="9" applyNumberFormat="1" applyFont="1" applyFill="1" applyBorder="1" applyAlignment="1">
      <alignment horizontal="center" vertical="center"/>
    </xf>
    <xf numFmtId="4" fontId="28" fillId="4" borderId="5" xfId="10" applyNumberFormat="1" applyFont="1" applyFill="1" applyBorder="1" applyAlignment="1">
      <alignment horizontal="center" vertical="center" wrapText="1"/>
    </xf>
    <xf numFmtId="3" fontId="28" fillId="0" borderId="1" xfId="0" applyNumberFormat="1" applyFont="1" applyBorder="1" applyAlignment="1">
      <alignment horizontal="center" vertical="center" wrapText="1"/>
    </xf>
    <xf numFmtId="3" fontId="0" fillId="0" borderId="0" xfId="0" applyNumberFormat="1" applyFill="1"/>
    <xf numFmtId="0" fontId="5" fillId="0" borderId="0" xfId="0" applyFont="1" applyFill="1" applyAlignment="1">
      <alignment horizontal="left"/>
    </xf>
    <xf numFmtId="3" fontId="5" fillId="0" borderId="0" xfId="0" applyNumberFormat="1" applyFont="1" applyFill="1" applyAlignment="1">
      <alignment horizontal="center"/>
    </xf>
    <xf numFmtId="37" fontId="16" fillId="4" borderId="1" xfId="10" applyNumberFormat="1" applyFont="1" applyFill="1" applyBorder="1" applyAlignment="1">
      <alignment horizontal="center" vertical="center"/>
    </xf>
    <xf numFmtId="172" fontId="16" fillId="4" borderId="1" xfId="5" applyNumberFormat="1" applyFont="1" applyFill="1" applyBorder="1" applyAlignment="1">
      <alignment horizontal="center" vertical="center"/>
    </xf>
    <xf numFmtId="174" fontId="16" fillId="4" borderId="1" xfId="10" applyNumberFormat="1" applyFont="1" applyFill="1" applyBorder="1" applyAlignment="1">
      <alignment horizontal="center" vertical="center"/>
    </xf>
    <xf numFmtId="37" fontId="16" fillId="4" borderId="1" xfId="10" applyNumberFormat="1" applyFont="1" applyFill="1" applyBorder="1" applyAlignment="1" applyProtection="1">
      <alignment horizontal="center" vertical="center"/>
      <protection locked="0"/>
    </xf>
    <xf numFmtId="0" fontId="16" fillId="4" borderId="1"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protection locked="0"/>
    </xf>
    <xf numFmtId="0" fontId="16" fillId="0" borderId="5" xfId="0" applyFont="1" applyFill="1" applyBorder="1" applyAlignment="1" applyProtection="1">
      <alignment horizontal="center" vertical="center"/>
      <protection locked="0"/>
    </xf>
    <xf numFmtId="3" fontId="16" fillId="4" borderId="1" xfId="10" applyNumberFormat="1" applyFont="1" applyFill="1" applyBorder="1" applyAlignment="1" applyProtection="1">
      <alignment horizontal="center" vertical="center"/>
      <protection locked="0"/>
    </xf>
    <xf numFmtId="3" fontId="28" fillId="4" borderId="1" xfId="0" applyNumberFormat="1" applyFont="1" applyFill="1" applyBorder="1" applyAlignment="1" applyProtection="1">
      <alignment horizontal="center" vertical="center" wrapText="1"/>
      <protection locked="0"/>
    </xf>
    <xf numFmtId="9" fontId="16" fillId="4" borderId="1" xfId="21" applyFont="1" applyFill="1" applyBorder="1" applyAlignment="1" applyProtection="1">
      <alignment horizontal="center" vertical="center" wrapText="1"/>
      <protection locked="0"/>
    </xf>
    <xf numFmtId="172" fontId="28" fillId="0" borderId="1" xfId="5" applyNumberFormat="1" applyFont="1" applyFill="1" applyBorder="1" applyAlignment="1" applyProtection="1">
      <alignment horizontal="center" vertical="center"/>
      <protection locked="0"/>
    </xf>
    <xf numFmtId="0" fontId="7" fillId="0" borderId="1" xfId="0" applyFont="1" applyFill="1" applyBorder="1" applyAlignment="1">
      <alignment horizontal="center" vertical="center" wrapText="1"/>
    </xf>
    <xf numFmtId="9" fontId="16" fillId="4" borderId="5" xfId="21" applyFont="1" applyFill="1" applyBorder="1" applyAlignment="1">
      <alignment horizontal="center" vertical="center" wrapText="1"/>
    </xf>
    <xf numFmtId="172" fontId="28" fillId="0" borderId="1" xfId="5" applyNumberFormat="1" applyFont="1" applyFill="1" applyBorder="1" applyAlignment="1">
      <alignment horizontal="center" vertical="center"/>
    </xf>
    <xf numFmtId="0" fontId="28" fillId="0" borderId="1" xfId="0" applyFont="1" applyFill="1" applyBorder="1" applyAlignment="1" applyProtection="1">
      <alignment horizontal="center" vertical="center"/>
      <protection locked="0"/>
    </xf>
    <xf numFmtId="0" fontId="28" fillId="0" borderId="1" xfId="0" applyFont="1" applyFill="1" applyBorder="1" applyAlignment="1">
      <alignment horizontal="center" vertical="center"/>
    </xf>
    <xf numFmtId="172" fontId="16" fillId="4" borderId="1" xfId="5" applyNumberFormat="1" applyFont="1" applyFill="1" applyBorder="1" applyAlignment="1" applyProtection="1">
      <alignment horizontal="center" vertical="center"/>
      <protection locked="0"/>
    </xf>
    <xf numFmtId="9" fontId="16" fillId="4" borderId="1" xfId="21" applyFont="1" applyFill="1" applyBorder="1" applyAlignment="1">
      <alignment horizontal="center" vertical="center"/>
    </xf>
    <xf numFmtId="9" fontId="28" fillId="0" borderId="1" xfId="21" applyFont="1" applyFill="1" applyBorder="1" applyAlignment="1" applyProtection="1">
      <alignment horizontal="center" vertical="center" wrapText="1"/>
      <protection locked="0"/>
    </xf>
    <xf numFmtId="3" fontId="28" fillId="2" borderId="1" xfId="10" applyNumberFormat="1" applyFont="1" applyFill="1" applyBorder="1" applyAlignment="1">
      <alignment horizontal="center" vertical="center" wrapText="1"/>
    </xf>
    <xf numFmtId="3" fontId="28" fillId="0" borderId="1" xfId="0" applyNumberFormat="1" applyFont="1" applyFill="1" applyBorder="1" applyAlignment="1">
      <alignment horizontal="center" vertical="center"/>
    </xf>
    <xf numFmtId="3" fontId="16" fillId="4" borderId="1" xfId="9" applyNumberFormat="1" applyFont="1" applyFill="1" applyBorder="1" applyAlignment="1">
      <alignment horizontal="center" vertical="center"/>
    </xf>
    <xf numFmtId="3" fontId="16" fillId="4" borderId="1" xfId="10" applyNumberFormat="1" applyFont="1" applyFill="1" applyBorder="1" applyAlignment="1">
      <alignment horizontal="center" vertical="center"/>
    </xf>
    <xf numFmtId="3" fontId="28" fillId="0" borderId="1" xfId="5" applyNumberFormat="1" applyFont="1" applyFill="1" applyBorder="1" applyAlignment="1" applyProtection="1">
      <alignment horizontal="center" vertical="center"/>
      <protection locked="0"/>
    </xf>
    <xf numFmtId="9" fontId="16" fillId="4" borderId="5" xfId="21" applyFont="1" applyFill="1" applyBorder="1" applyAlignment="1">
      <alignment horizontal="center" vertical="center"/>
    </xf>
    <xf numFmtId="9" fontId="16" fillId="4" borderId="5" xfId="21" applyFont="1" applyFill="1" applyBorder="1" applyAlignment="1" applyProtection="1">
      <alignment horizontal="center" vertical="center" wrapText="1"/>
      <protection locked="0"/>
    </xf>
    <xf numFmtId="9" fontId="28" fillId="0" borderId="5" xfId="21" applyFont="1" applyFill="1" applyBorder="1" applyAlignment="1" applyProtection="1">
      <alignment horizontal="center" vertical="center" wrapText="1"/>
      <protection locked="0"/>
    </xf>
    <xf numFmtId="0" fontId="16" fillId="4" borderId="5" xfId="0" applyFont="1" applyFill="1" applyBorder="1" applyAlignment="1">
      <alignment horizontal="center" vertical="center"/>
    </xf>
    <xf numFmtId="3" fontId="28" fillId="0" borderId="5" xfId="1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0" fontId="5" fillId="6" borderId="4" xfId="0" applyFont="1" applyFill="1" applyBorder="1" applyAlignment="1">
      <alignment horizontal="center" vertical="center" wrapText="1"/>
    </xf>
    <xf numFmtId="0" fontId="14" fillId="5" borderId="2" xfId="16" applyFont="1" applyFill="1" applyBorder="1" applyAlignment="1">
      <alignment horizontal="center" vertical="center" textRotation="180" wrapText="1"/>
    </xf>
    <xf numFmtId="10" fontId="4" fillId="5" borderId="2" xfId="16" applyNumberFormat="1" applyFont="1" applyFill="1" applyBorder="1" applyAlignment="1">
      <alignment horizontal="center" vertical="center" wrapText="1"/>
    </xf>
    <xf numFmtId="9" fontId="16" fillId="4" borderId="37" xfId="21" applyFont="1" applyFill="1" applyBorder="1" applyAlignment="1" applyProtection="1">
      <alignment horizontal="center" vertical="center" wrapText="1"/>
      <protection locked="0"/>
    </xf>
    <xf numFmtId="9" fontId="28" fillId="0" borderId="37" xfId="21" applyFont="1" applyFill="1" applyBorder="1" applyAlignment="1" applyProtection="1">
      <alignment horizontal="center" vertical="center" wrapText="1"/>
      <protection locked="0"/>
    </xf>
    <xf numFmtId="3" fontId="16" fillId="4" borderId="5" xfId="0" applyNumberFormat="1" applyFont="1" applyFill="1" applyBorder="1" applyAlignment="1">
      <alignment horizontal="center" vertical="center" wrapText="1"/>
    </xf>
    <xf numFmtId="3" fontId="16" fillId="4" borderId="37" xfId="0" applyNumberFormat="1" applyFont="1" applyFill="1" applyBorder="1" applyAlignment="1">
      <alignment horizontal="center" vertical="center" wrapText="1"/>
    </xf>
    <xf numFmtId="9" fontId="7" fillId="0" borderId="1" xfId="21" applyFont="1" applyBorder="1" applyAlignment="1">
      <alignment horizontal="center" vertical="center"/>
    </xf>
    <xf numFmtId="9" fontId="7" fillId="4" borderId="1" xfId="21" applyFont="1" applyFill="1" applyBorder="1" applyAlignment="1">
      <alignment horizontal="center" vertical="center"/>
    </xf>
    <xf numFmtId="9" fontId="7" fillId="0" borderId="1" xfId="21" applyFont="1" applyBorder="1" applyAlignment="1" applyProtection="1">
      <alignment horizontal="center" vertical="center"/>
      <protection locked="0"/>
    </xf>
    <xf numFmtId="9" fontId="7" fillId="4" borderId="1" xfId="21" applyFont="1" applyFill="1" applyBorder="1" applyAlignment="1" applyProtection="1">
      <alignment horizontal="center" vertical="center"/>
      <protection locked="0"/>
    </xf>
    <xf numFmtId="4" fontId="16" fillId="4" borderId="1" xfId="10" applyNumberFormat="1" applyFont="1" applyFill="1" applyBorder="1" applyAlignment="1">
      <alignment horizontal="center" vertical="center"/>
    </xf>
    <xf numFmtId="0" fontId="5" fillId="6" borderId="2" xfId="0" applyFont="1" applyFill="1" applyBorder="1" applyAlignment="1">
      <alignment horizontal="center" vertical="center" wrapText="1"/>
    </xf>
    <xf numFmtId="172" fontId="28" fillId="0" borderId="8" xfId="5" applyNumberFormat="1" applyFont="1" applyFill="1" applyBorder="1" applyAlignment="1">
      <alignment horizontal="center" vertical="center"/>
    </xf>
    <xf numFmtId="0" fontId="28" fillId="0" borderId="8" xfId="0" applyFont="1" applyFill="1" applyBorder="1" applyAlignment="1">
      <alignment horizontal="center" vertical="center"/>
    </xf>
    <xf numFmtId="10" fontId="28" fillId="4" borderId="16" xfId="21" applyNumberFormat="1" applyFont="1" applyFill="1" applyBorder="1" applyAlignment="1">
      <alignment horizontal="center" vertical="center"/>
    </xf>
    <xf numFmtId="10" fontId="28" fillId="4" borderId="10" xfId="21" applyNumberFormat="1" applyFont="1" applyFill="1" applyBorder="1" applyAlignment="1">
      <alignment horizontal="center" vertical="center"/>
    </xf>
    <xf numFmtId="10" fontId="28" fillId="4" borderId="34" xfId="21" applyNumberFormat="1" applyFont="1" applyFill="1" applyBorder="1" applyAlignment="1">
      <alignment horizontal="center" vertical="center"/>
    </xf>
    <xf numFmtId="10" fontId="28" fillId="4" borderId="36" xfId="21" applyNumberFormat="1" applyFont="1" applyFill="1" applyBorder="1" applyAlignment="1">
      <alignment horizontal="center" vertical="center"/>
    </xf>
    <xf numFmtId="0" fontId="28" fillId="4" borderId="17" xfId="0" applyFont="1" applyFill="1" applyBorder="1" applyAlignment="1">
      <alignment horizontal="center" vertical="center"/>
    </xf>
    <xf numFmtId="0" fontId="28" fillId="4" borderId="11" xfId="0" applyFont="1" applyFill="1" applyBorder="1" applyAlignment="1">
      <alignment horizontal="center" vertical="center"/>
    </xf>
    <xf numFmtId="10" fontId="28" fillId="4" borderId="17" xfId="21" applyNumberFormat="1" applyFont="1" applyFill="1" applyBorder="1" applyAlignment="1">
      <alignment horizontal="center" vertical="center"/>
    </xf>
    <xf numFmtId="10" fontId="28" fillId="4" borderId="14" xfId="21" applyNumberFormat="1" applyFont="1" applyFill="1" applyBorder="1" applyAlignment="1">
      <alignment horizontal="center" vertical="center"/>
    </xf>
    <xf numFmtId="10" fontId="28" fillId="4" borderId="48" xfId="21" applyNumberFormat="1" applyFont="1" applyFill="1" applyBorder="1" applyAlignment="1">
      <alignment horizontal="center" vertical="center"/>
    </xf>
    <xf numFmtId="3" fontId="16" fillId="4" borderId="4" xfId="9" applyNumberFormat="1" applyFont="1" applyFill="1" applyBorder="1" applyAlignment="1">
      <alignment horizontal="center" vertical="center"/>
    </xf>
    <xf numFmtId="3" fontId="28" fillId="0" borderId="1" xfId="5" applyNumberFormat="1" applyFont="1" applyFill="1" applyBorder="1" applyAlignment="1">
      <alignment horizontal="center" vertical="center"/>
    </xf>
    <xf numFmtId="9" fontId="16" fillId="4" borderId="5" xfId="21" applyNumberFormat="1" applyFont="1" applyFill="1" applyBorder="1" applyAlignment="1">
      <alignment horizontal="center" vertical="center" wrapText="1"/>
    </xf>
    <xf numFmtId="10" fontId="28" fillId="4" borderId="5" xfId="21" applyNumberFormat="1" applyFont="1" applyFill="1" applyBorder="1" applyAlignment="1">
      <alignment horizontal="center" vertical="center" wrapText="1"/>
    </xf>
    <xf numFmtId="10" fontId="16" fillId="4" borderId="1" xfId="21" applyNumberFormat="1" applyFont="1" applyFill="1" applyBorder="1" applyAlignment="1">
      <alignment horizontal="center" vertical="center" wrapText="1"/>
    </xf>
    <xf numFmtId="10" fontId="28" fillId="0" borderId="43" xfId="21" applyNumberFormat="1" applyFont="1" applyFill="1" applyBorder="1" applyAlignment="1">
      <alignment horizontal="center" vertical="center" wrapText="1"/>
    </xf>
    <xf numFmtId="10" fontId="16" fillId="4" borderId="5" xfId="21" applyNumberFormat="1" applyFont="1" applyFill="1" applyBorder="1" applyAlignment="1">
      <alignment horizontal="center" vertical="center" wrapText="1"/>
    </xf>
    <xf numFmtId="10" fontId="7" fillId="4" borderId="1" xfId="21" applyNumberFormat="1" applyFont="1" applyFill="1" applyBorder="1" applyAlignment="1">
      <alignment horizontal="center" vertical="center"/>
    </xf>
    <xf numFmtId="9" fontId="28" fillId="0" borderId="47" xfId="21" applyFont="1" applyFill="1" applyBorder="1" applyAlignment="1">
      <alignment horizontal="center" vertical="center" wrapText="1"/>
    </xf>
    <xf numFmtId="4" fontId="16" fillId="4" borderId="4" xfId="10" applyNumberFormat="1" applyFont="1" applyFill="1" applyBorder="1" applyAlignment="1">
      <alignment horizontal="center" vertical="center"/>
    </xf>
    <xf numFmtId="9" fontId="7" fillId="0" borderId="1" xfId="21" applyFont="1" applyFill="1" applyBorder="1" applyAlignment="1">
      <alignment horizontal="center" vertical="center"/>
    </xf>
    <xf numFmtId="10" fontId="7" fillId="0" borderId="1" xfId="21" applyNumberFormat="1" applyFont="1" applyBorder="1" applyAlignment="1">
      <alignment horizontal="center" vertical="center"/>
    </xf>
    <xf numFmtId="0" fontId="31" fillId="0" borderId="50" xfId="0" applyFont="1" applyFill="1" applyBorder="1" applyAlignment="1">
      <alignment vertical="center" wrapText="1"/>
    </xf>
    <xf numFmtId="0" fontId="31" fillId="0" borderId="51" xfId="0" applyFont="1" applyFill="1" applyBorder="1" applyAlignment="1">
      <alignment horizontal="center" vertical="center" wrapText="1"/>
    </xf>
    <xf numFmtId="0" fontId="31" fillId="0" borderId="51" xfId="0" applyFont="1" applyFill="1" applyBorder="1" applyAlignment="1">
      <alignment vertical="center" wrapText="1"/>
    </xf>
    <xf numFmtId="0" fontId="32" fillId="0" borderId="51" xfId="24" applyFont="1" applyFill="1" applyBorder="1" applyAlignment="1">
      <alignment vertical="center" wrapText="1"/>
    </xf>
    <xf numFmtId="9" fontId="28" fillId="0" borderId="34" xfId="21" applyFont="1" applyFill="1" applyBorder="1" applyAlignment="1">
      <alignment horizontal="center" vertical="center" wrapText="1"/>
    </xf>
    <xf numFmtId="9" fontId="28" fillId="0" borderId="5" xfId="21" applyFont="1" applyFill="1" applyBorder="1" applyAlignment="1">
      <alignment horizontal="center" vertical="center"/>
    </xf>
    <xf numFmtId="9" fontId="2" fillId="5" borderId="35" xfId="25" applyFont="1" applyFill="1" applyBorder="1" applyAlignment="1">
      <alignment horizontal="center" vertical="center" wrapText="1"/>
    </xf>
    <xf numFmtId="10" fontId="27" fillId="9" borderId="49" xfId="0" applyNumberFormat="1" applyFont="1" applyFill="1" applyBorder="1" applyAlignment="1" applyProtection="1">
      <alignment vertical="center"/>
      <protection locked="0"/>
    </xf>
    <xf numFmtId="9" fontId="4" fillId="0" borderId="12" xfId="0" applyNumberFormat="1" applyFont="1" applyFill="1" applyBorder="1" applyAlignment="1">
      <alignment horizontal="center" vertical="center"/>
    </xf>
    <xf numFmtId="173" fontId="4" fillId="0" borderId="4" xfId="0" applyNumberFormat="1" applyFont="1" applyFill="1" applyBorder="1" applyAlignment="1">
      <alignment horizontal="center" vertical="center"/>
    </xf>
    <xf numFmtId="0" fontId="2" fillId="0" borderId="4" xfId="0" applyFont="1" applyBorder="1" applyAlignment="1" applyProtection="1">
      <alignment horizontal="center" vertical="center" wrapText="1"/>
      <protection locked="0"/>
    </xf>
    <xf numFmtId="173" fontId="27" fillId="5" borderId="49" xfId="0" applyNumberFormat="1" applyFont="1" applyFill="1" applyBorder="1" applyAlignment="1">
      <alignment vertical="center"/>
    </xf>
    <xf numFmtId="9" fontId="4" fillId="8" borderId="10" xfId="0" applyNumberFormat="1" applyFont="1" applyFill="1" applyBorder="1" applyAlignment="1">
      <alignment horizontal="center" vertical="center"/>
    </xf>
    <xf numFmtId="10" fontId="27" fillId="9" borderId="17" xfId="0" applyNumberFormat="1" applyFont="1" applyFill="1" applyBorder="1" applyAlignment="1" applyProtection="1">
      <alignment vertical="center"/>
      <protection locked="0"/>
    </xf>
    <xf numFmtId="9" fontId="4" fillId="0" borderId="11" xfId="0" applyNumberFormat="1" applyFont="1" applyFill="1" applyBorder="1" applyAlignment="1">
      <alignment horizontal="center" vertical="center"/>
    </xf>
    <xf numFmtId="173" fontId="4" fillId="0"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10" fontId="27" fillId="9" borderId="7" xfId="0" applyNumberFormat="1" applyFont="1" applyFill="1" applyBorder="1" applyAlignment="1" applyProtection="1">
      <alignment vertical="center"/>
      <protection locked="0"/>
    </xf>
    <xf numFmtId="173" fontId="27" fillId="5" borderId="33" xfId="0" applyNumberFormat="1" applyFont="1" applyFill="1" applyBorder="1" applyAlignment="1">
      <alignment vertical="center"/>
    </xf>
    <xf numFmtId="10" fontId="27" fillId="9" borderId="38" xfId="0" applyNumberFormat="1" applyFont="1" applyFill="1" applyBorder="1" applyAlignment="1" applyProtection="1">
      <alignment vertical="center"/>
      <protection locked="0"/>
    </xf>
    <xf numFmtId="0" fontId="0" fillId="10" borderId="0" xfId="0" applyFill="1"/>
    <xf numFmtId="173" fontId="7" fillId="4" borderId="1" xfId="21" applyNumberFormat="1" applyFont="1" applyFill="1" applyBorder="1" applyAlignment="1">
      <alignment horizontal="center" vertical="center"/>
    </xf>
    <xf numFmtId="9" fontId="28" fillId="0" borderId="36" xfId="21" applyFont="1" applyFill="1" applyBorder="1" applyAlignment="1">
      <alignment horizontal="center" vertical="center" wrapText="1"/>
    </xf>
    <xf numFmtId="0" fontId="5" fillId="6" borderId="4" xfId="0" applyFont="1" applyFill="1" applyBorder="1" applyAlignment="1">
      <alignment horizontal="center" vertical="center" wrapText="1"/>
    </xf>
    <xf numFmtId="0" fontId="0" fillId="0" borderId="0" xfId="0" applyAlignment="1">
      <alignment wrapText="1"/>
    </xf>
    <xf numFmtId="0" fontId="34" fillId="6" borderId="17" xfId="19" applyFont="1" applyFill="1" applyBorder="1" applyAlignment="1">
      <alignment vertical="center" wrapText="1"/>
    </xf>
    <xf numFmtId="0" fontId="2" fillId="6" borderId="1" xfId="19" applyFont="1" applyFill="1" applyBorder="1" applyAlignment="1">
      <alignment horizontal="center" vertical="center" wrapText="1"/>
    </xf>
    <xf numFmtId="0" fontId="2" fillId="6" borderId="18" xfId="19" applyFont="1" applyFill="1" applyBorder="1" applyAlignment="1">
      <alignment horizontal="center" vertical="center" wrapText="1"/>
    </xf>
    <xf numFmtId="0" fontId="2" fillId="6" borderId="4" xfId="19" applyFont="1" applyFill="1" applyBorder="1" applyAlignment="1">
      <alignment horizontal="center" vertical="center" wrapText="1"/>
    </xf>
    <xf numFmtId="0" fontId="2" fillId="6" borderId="12" xfId="19" applyFont="1" applyFill="1" applyBorder="1" applyAlignment="1">
      <alignment horizontal="center" vertical="center" wrapText="1"/>
    </xf>
    <xf numFmtId="0" fontId="35" fillId="0" borderId="3" xfId="0" applyFont="1" applyFill="1" applyBorder="1" applyAlignment="1">
      <alignment horizontal="center" vertical="center" wrapText="1"/>
    </xf>
    <xf numFmtId="9" fontId="7" fillId="0" borderId="37" xfId="25" applyFont="1" applyFill="1" applyBorder="1" applyAlignment="1">
      <alignment horizontal="center" vertical="center" wrapText="1"/>
    </xf>
    <xf numFmtId="0" fontId="35" fillId="0" borderId="5" xfId="0" applyFont="1" applyFill="1" applyBorder="1" applyAlignment="1">
      <alignment horizontal="center" vertical="center" wrapText="1"/>
    </xf>
    <xf numFmtId="0" fontId="0" fillId="0" borderId="5" xfId="0" applyBorder="1"/>
    <xf numFmtId="10" fontId="7" fillId="0" borderId="5" xfId="25" applyNumberFormat="1" applyFont="1" applyFill="1" applyBorder="1" applyAlignment="1">
      <alignment horizontal="center" vertical="center" wrapText="1"/>
    </xf>
    <xf numFmtId="176" fontId="35" fillId="0" borderId="1" xfId="0" applyNumberFormat="1" applyFont="1" applyFill="1" applyBorder="1" applyAlignment="1">
      <alignment horizontal="center" vertical="center" wrapText="1"/>
    </xf>
    <xf numFmtId="3" fontId="7" fillId="0" borderId="37" xfId="0" applyNumberFormat="1" applyFont="1" applyFill="1" applyBorder="1" applyAlignment="1">
      <alignment horizontal="center" vertical="center" wrapText="1"/>
    </xf>
    <xf numFmtId="0" fontId="0" fillId="0" borderId="1" xfId="0" applyBorder="1"/>
    <xf numFmtId="176" fontId="35" fillId="0" borderId="4" xfId="0" applyNumberFormat="1" applyFont="1" applyFill="1" applyBorder="1" applyAlignment="1">
      <alignment horizontal="center" vertical="center" wrapText="1"/>
    </xf>
    <xf numFmtId="3" fontId="7" fillId="0" borderId="60"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0" fillId="0" borderId="4" xfId="0" applyBorder="1"/>
    <xf numFmtId="175" fontId="4" fillId="0" borderId="32" xfId="5" applyNumberFormat="1" applyFont="1" applyBorder="1" applyAlignment="1">
      <alignment horizontal="center" vertical="center"/>
    </xf>
    <xf numFmtId="0" fontId="0" fillId="0" borderId="3" xfId="0" applyBorder="1"/>
    <xf numFmtId="10" fontId="7" fillId="0" borderId="3" xfId="25" applyNumberFormat="1" applyFont="1" applyFill="1" applyBorder="1" applyAlignment="1">
      <alignment horizontal="center" vertical="center" wrapText="1"/>
    </xf>
    <xf numFmtId="172" fontId="7" fillId="0" borderId="37" xfId="5" applyNumberFormat="1" applyFont="1" applyFill="1" applyBorder="1" applyAlignment="1">
      <alignment horizontal="center" vertical="center" wrapText="1"/>
    </xf>
    <xf numFmtId="172" fontId="7" fillId="0" borderId="4" xfId="5" applyNumberFormat="1" applyFont="1" applyFill="1" applyBorder="1" applyAlignment="1">
      <alignment horizontal="center" vertical="center" wrapText="1"/>
    </xf>
    <xf numFmtId="176" fontId="35" fillId="8" borderId="20" xfId="0" applyNumberFormat="1" applyFont="1" applyFill="1" applyBorder="1" applyAlignment="1">
      <alignment horizontal="center" vertical="center" wrapText="1"/>
    </xf>
    <xf numFmtId="0" fontId="0" fillId="8" borderId="20" xfId="0" applyFill="1" applyBorder="1"/>
    <xf numFmtId="10" fontId="7" fillId="0" borderId="37" xfId="25" applyNumberFormat="1" applyFont="1" applyFill="1" applyBorder="1" applyAlignment="1">
      <alignment horizontal="center" vertical="center" wrapText="1"/>
    </xf>
    <xf numFmtId="3" fontId="7" fillId="0" borderId="20" xfId="0" applyNumberFormat="1" applyFont="1" applyFill="1" applyBorder="1" applyAlignment="1">
      <alignment horizontal="center" vertical="center" wrapText="1"/>
    </xf>
    <xf numFmtId="0" fontId="4" fillId="0" borderId="20" xfId="0" applyFont="1" applyBorder="1" applyAlignment="1">
      <alignment horizontal="center" vertical="center" wrapText="1"/>
    </xf>
    <xf numFmtId="175" fontId="4" fillId="0" borderId="20" xfId="5" applyNumberFormat="1" applyFont="1" applyBorder="1" applyAlignment="1">
      <alignment horizontal="center" vertical="center"/>
    </xf>
    <xf numFmtId="0" fontId="0" fillId="0" borderId="62" xfId="0" applyBorder="1" applyAlignment="1">
      <alignment horizontal="center" vertical="center" wrapText="1"/>
    </xf>
    <xf numFmtId="9" fontId="24" fillId="0" borderId="3" xfId="23" applyFont="1" applyBorder="1" applyAlignment="1">
      <alignment horizontal="center" vertical="center"/>
    </xf>
    <xf numFmtId="10" fontId="7" fillId="0" borderId="3" xfId="23" applyNumberFormat="1" applyFont="1" applyFill="1" applyBorder="1" applyAlignment="1">
      <alignment horizontal="center" vertical="center" wrapText="1"/>
    </xf>
    <xf numFmtId="3" fontId="24" fillId="0" borderId="1" xfId="0" applyNumberFormat="1" applyFont="1" applyBorder="1" applyAlignment="1">
      <alignment horizontal="center" vertical="center"/>
    </xf>
    <xf numFmtId="3" fontId="5" fillId="0" borderId="1" xfId="0" applyNumberFormat="1" applyFont="1" applyBorder="1" applyAlignment="1">
      <alignment horizontal="center" vertical="center" wrapText="1"/>
    </xf>
    <xf numFmtId="0" fontId="35" fillId="5" borderId="3" xfId="0" applyFont="1" applyFill="1" applyBorder="1" applyAlignment="1">
      <alignment horizontal="center" vertical="center" wrapText="1"/>
    </xf>
    <xf numFmtId="3" fontId="5" fillId="5" borderId="3" xfId="0" applyNumberFormat="1" applyFont="1" applyFill="1" applyBorder="1" applyAlignment="1">
      <alignment horizontal="center" vertical="center"/>
    </xf>
    <xf numFmtId="171" fontId="35" fillId="5" borderId="3" xfId="0" applyNumberFormat="1" applyFont="1" applyFill="1" applyBorder="1" applyAlignment="1">
      <alignment horizontal="center" vertical="center" wrapText="1"/>
    </xf>
    <xf numFmtId="0" fontId="0" fillId="5" borderId="3" xfId="0" applyFill="1" applyBorder="1"/>
    <xf numFmtId="0" fontId="4" fillId="5" borderId="4" xfId="0" applyFont="1" applyFill="1" applyBorder="1" applyAlignment="1">
      <alignment horizontal="center" wrapText="1"/>
    </xf>
    <xf numFmtId="3" fontId="5" fillId="5" borderId="4" xfId="0" applyNumberFormat="1" applyFont="1" applyFill="1" applyBorder="1" applyAlignment="1">
      <alignment horizontal="center" vertical="center"/>
    </xf>
    <xf numFmtId="177" fontId="0" fillId="5" borderId="4" xfId="0" applyNumberFormat="1" applyFill="1" applyBorder="1"/>
    <xf numFmtId="0" fontId="0" fillId="5" borderId="4" xfId="0" applyFill="1" applyBorder="1"/>
    <xf numFmtId="177" fontId="0" fillId="0" borderId="0" xfId="0" applyNumberFormat="1"/>
    <xf numFmtId="0" fontId="0" fillId="0" borderId="0" xfId="0" applyFill="1" applyBorder="1"/>
    <xf numFmtId="3" fontId="0" fillId="0" borderId="0" xfId="0" applyNumberFormat="1"/>
    <xf numFmtId="0" fontId="10" fillId="0" borderId="0" xfId="0" applyFont="1" applyFill="1" applyBorder="1" applyAlignment="1">
      <alignment horizontal="center" vertical="center"/>
    </xf>
    <xf numFmtId="3" fontId="0" fillId="0" borderId="0" xfId="0" applyNumberFormat="1" applyFill="1" applyBorder="1"/>
    <xf numFmtId="0" fontId="10" fillId="0" borderId="0" xfId="0" applyFont="1" applyBorder="1" applyAlignment="1">
      <alignment horizontal="center" vertical="center"/>
    </xf>
    <xf numFmtId="178" fontId="0" fillId="0" borderId="0" xfId="0" applyNumberFormat="1"/>
    <xf numFmtId="0" fontId="0" fillId="0" borderId="0" xfId="0" applyBorder="1"/>
    <xf numFmtId="3" fontId="5" fillId="0" borderId="0" xfId="0" applyNumberFormat="1" applyFont="1" applyBorder="1" applyAlignment="1">
      <alignment horizontal="center" vertical="center"/>
    </xf>
    <xf numFmtId="3" fontId="28" fillId="7" borderId="5" xfId="10" applyNumberFormat="1" applyFont="1" applyFill="1" applyBorder="1" applyAlignment="1">
      <alignment horizontal="center" vertical="center" wrapText="1"/>
    </xf>
    <xf numFmtId="10" fontId="28" fillId="0" borderId="16" xfId="21" applyNumberFormat="1" applyFont="1" applyFill="1" applyBorder="1" applyAlignment="1">
      <alignment horizontal="center" vertical="center"/>
    </xf>
    <xf numFmtId="10" fontId="28" fillId="0" borderId="10" xfId="21" applyNumberFormat="1" applyFont="1" applyFill="1" applyBorder="1" applyAlignment="1">
      <alignment horizontal="center" vertical="center"/>
    </xf>
    <xf numFmtId="10" fontId="28" fillId="0" borderId="34" xfId="21" applyNumberFormat="1" applyFont="1" applyFill="1" applyBorder="1" applyAlignment="1">
      <alignment horizontal="center" vertical="center"/>
    </xf>
    <xf numFmtId="10" fontId="28" fillId="0" borderId="36" xfId="21" applyNumberFormat="1" applyFont="1" applyFill="1" applyBorder="1" applyAlignment="1">
      <alignment horizontal="center" vertical="center"/>
    </xf>
    <xf numFmtId="0" fontId="28" fillId="0" borderId="17" xfId="0" applyFont="1" applyFill="1" applyBorder="1" applyAlignment="1">
      <alignment horizontal="center" vertical="center"/>
    </xf>
    <xf numFmtId="0" fontId="28" fillId="0" borderId="11" xfId="0" applyFont="1" applyFill="1" applyBorder="1" applyAlignment="1">
      <alignment horizontal="center" vertical="center"/>
    </xf>
    <xf numFmtId="10" fontId="28" fillId="0" borderId="17" xfId="21" applyNumberFormat="1" applyFont="1" applyFill="1" applyBorder="1" applyAlignment="1">
      <alignment horizontal="center" vertical="center"/>
    </xf>
    <xf numFmtId="10" fontId="28" fillId="0" borderId="14" xfId="21" applyNumberFormat="1" applyFont="1" applyFill="1" applyBorder="1" applyAlignment="1">
      <alignment horizontal="center" vertical="center"/>
    </xf>
    <xf numFmtId="10" fontId="28" fillId="0" borderId="48" xfId="21" applyNumberFormat="1" applyFont="1" applyFill="1" applyBorder="1" applyAlignment="1">
      <alignment horizontal="center" vertical="center"/>
    </xf>
    <xf numFmtId="0" fontId="5" fillId="6" borderId="2" xfId="0" applyFont="1" applyFill="1" applyBorder="1" applyAlignment="1">
      <alignment horizontal="center" vertical="center" wrapText="1"/>
    </xf>
    <xf numFmtId="9" fontId="16" fillId="4" borderId="37" xfId="21" applyFont="1" applyFill="1" applyBorder="1" applyAlignment="1">
      <alignment horizontal="center" vertical="center" wrapText="1"/>
    </xf>
    <xf numFmtId="9" fontId="28" fillId="0" borderId="1" xfId="21" applyFont="1" applyFill="1" applyBorder="1" applyAlignment="1">
      <alignment horizontal="center" vertical="center" wrapText="1"/>
    </xf>
    <xf numFmtId="173" fontId="16" fillId="4" borderId="5" xfId="21" applyNumberFormat="1" applyFont="1" applyFill="1" applyBorder="1" applyAlignment="1">
      <alignment horizontal="center" vertical="center" wrapText="1"/>
    </xf>
    <xf numFmtId="0" fontId="10" fillId="0" borderId="26" xfId="0" applyFont="1" applyFill="1" applyBorder="1" applyAlignment="1">
      <alignment horizontal="right"/>
    </xf>
    <xf numFmtId="0" fontId="10" fillId="0" borderId="27" xfId="0" applyFont="1" applyFill="1" applyBorder="1" applyAlignment="1">
      <alignment horizontal="right"/>
    </xf>
    <xf numFmtId="0" fontId="10" fillId="0" borderId="52" xfId="0" applyFont="1" applyFill="1" applyBorder="1" applyAlignment="1">
      <alignment horizontal="right"/>
    </xf>
    <xf numFmtId="0" fontId="5" fillId="4"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24" fillId="0" borderId="21" xfId="0" applyFont="1" applyFill="1" applyBorder="1" applyAlignment="1">
      <alignment horizontal="center"/>
    </xf>
    <xf numFmtId="0" fontId="24" fillId="0" borderId="22" xfId="0" applyFont="1" applyFill="1" applyBorder="1" applyAlignment="1">
      <alignment horizontal="center"/>
    </xf>
    <xf numFmtId="0" fontId="24" fillId="0" borderId="23" xfId="0" applyFont="1" applyFill="1" applyBorder="1" applyAlignment="1">
      <alignment horizontal="center"/>
    </xf>
    <xf numFmtId="0" fontId="24" fillId="0" borderId="24" xfId="0" applyFont="1" applyFill="1" applyBorder="1" applyAlignment="1">
      <alignment horizontal="center"/>
    </xf>
    <xf numFmtId="0" fontId="24" fillId="0" borderId="0" xfId="0" applyFont="1" applyFill="1" applyBorder="1" applyAlignment="1">
      <alignment horizontal="center"/>
    </xf>
    <xf numFmtId="0" fontId="24" fillId="0" borderId="9" xfId="0" applyFont="1" applyFill="1" applyBorder="1" applyAlignment="1">
      <alignment horizontal="center"/>
    </xf>
    <xf numFmtId="0" fontId="5" fillId="6" borderId="16" xfId="0" applyFont="1" applyFill="1" applyBorder="1" applyAlignment="1">
      <alignment horizontal="center" vertical="center" wrapText="1"/>
    </xf>
    <xf numFmtId="0" fontId="5" fillId="6" borderId="3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0" fillId="6" borderId="38"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6" borderId="17"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5" fillId="6" borderId="1" xfId="0" applyFont="1" applyFill="1" applyBorder="1" applyAlignment="1">
      <alignment horizontal="left" vertical="center"/>
    </xf>
    <xf numFmtId="10" fontId="21" fillId="10" borderId="46" xfId="21" applyNumberFormat="1" applyFont="1" applyFill="1" applyBorder="1" applyAlignment="1">
      <alignment horizontal="center" vertical="center"/>
    </xf>
    <xf numFmtId="10" fontId="21" fillId="10" borderId="23" xfId="21" applyNumberFormat="1" applyFont="1" applyFill="1" applyBorder="1" applyAlignment="1">
      <alignment horizontal="center" vertical="center"/>
    </xf>
    <xf numFmtId="10" fontId="21" fillId="10" borderId="44" xfId="21" applyNumberFormat="1" applyFont="1" applyFill="1" applyBorder="1" applyAlignment="1">
      <alignment horizontal="center" vertical="center"/>
    </xf>
    <xf numFmtId="10" fontId="21" fillId="10" borderId="9" xfId="21" applyNumberFormat="1" applyFont="1" applyFill="1" applyBorder="1" applyAlignment="1">
      <alignment horizontal="center" vertical="center"/>
    </xf>
    <xf numFmtId="10" fontId="21" fillId="10" borderId="37" xfId="21" applyNumberFormat="1" applyFont="1" applyFill="1" applyBorder="1" applyAlignment="1">
      <alignment horizontal="center" vertical="center"/>
    </xf>
    <xf numFmtId="10" fontId="21" fillId="10" borderId="49" xfId="21" applyNumberFormat="1" applyFont="1" applyFill="1" applyBorder="1" applyAlignment="1">
      <alignment horizontal="center" vertical="center"/>
    </xf>
    <xf numFmtId="0" fontId="18" fillId="0" borderId="0" xfId="0" applyFont="1" applyFill="1" applyBorder="1" applyAlignment="1">
      <alignment horizontal="right"/>
    </xf>
    <xf numFmtId="49" fontId="25" fillId="0" borderId="70" xfId="0" applyNumberFormat="1" applyFont="1" applyFill="1" applyBorder="1" applyAlignment="1">
      <alignment vertical="center" wrapText="1"/>
    </xf>
    <xf numFmtId="49" fontId="25" fillId="0" borderId="72" xfId="0" applyNumberFormat="1" applyFont="1" applyFill="1" applyBorder="1" applyAlignment="1">
      <alignment vertical="center" wrapText="1"/>
    </xf>
    <xf numFmtId="49" fontId="25" fillId="0" borderId="75" xfId="0" applyNumberFormat="1" applyFont="1" applyFill="1" applyBorder="1" applyAlignment="1">
      <alignment vertical="center" wrapText="1"/>
    </xf>
    <xf numFmtId="49" fontId="25" fillId="0" borderId="70" xfId="0" applyNumberFormat="1" applyFont="1" applyFill="1" applyBorder="1" applyAlignment="1">
      <alignment horizontal="center" vertical="center" wrapText="1"/>
    </xf>
    <xf numFmtId="49" fontId="25" fillId="0" borderId="72" xfId="0" applyNumberFormat="1" applyFont="1" applyFill="1" applyBorder="1" applyAlignment="1">
      <alignment horizontal="center" vertical="center" wrapText="1"/>
    </xf>
    <xf numFmtId="49" fontId="25" fillId="0" borderId="75" xfId="0" applyNumberFormat="1" applyFont="1" applyFill="1" applyBorder="1" applyAlignment="1">
      <alignment horizontal="center" vertical="center" wrapText="1"/>
    </xf>
    <xf numFmtId="49" fontId="41" fillId="0" borderId="70" xfId="0" applyNumberFormat="1" applyFont="1" applyFill="1" applyBorder="1" applyAlignment="1">
      <alignment vertical="center" wrapText="1"/>
    </xf>
    <xf numFmtId="49" fontId="41" fillId="0" borderId="72" xfId="0" applyNumberFormat="1" applyFont="1" applyFill="1" applyBorder="1" applyAlignment="1">
      <alignment vertical="center" wrapText="1"/>
    </xf>
    <xf numFmtId="49" fontId="41" fillId="0" borderId="75" xfId="0" applyNumberFormat="1" applyFont="1" applyFill="1" applyBorder="1" applyAlignment="1">
      <alignment vertical="center" wrapText="1"/>
    </xf>
    <xf numFmtId="0" fontId="42" fillId="0" borderId="70" xfId="0" applyFont="1" applyFill="1" applyBorder="1" applyAlignment="1">
      <alignment vertical="center" wrapText="1"/>
    </xf>
    <xf numFmtId="0" fontId="42" fillId="0" borderId="72" xfId="0" applyFont="1" applyFill="1" applyBorder="1" applyAlignment="1">
      <alignment vertical="center" wrapText="1"/>
    </xf>
    <xf numFmtId="0" fontId="42" fillId="0" borderId="75" xfId="0" applyFont="1" applyFill="1" applyBorder="1" applyAlignment="1">
      <alignment vertical="center" wrapText="1"/>
    </xf>
    <xf numFmtId="49" fontId="4" fillId="0" borderId="68" xfId="0" applyNumberFormat="1" applyFont="1" applyFill="1" applyBorder="1" applyAlignment="1">
      <alignment horizontal="left" vertical="center" wrapText="1"/>
    </xf>
    <xf numFmtId="49" fontId="4" fillId="0" borderId="71" xfId="0" applyNumberFormat="1" applyFont="1" applyFill="1" applyBorder="1" applyAlignment="1">
      <alignment horizontal="left" vertical="center" wrapText="1"/>
    </xf>
    <xf numFmtId="49" fontId="4" fillId="0" borderId="73" xfId="0" applyNumberFormat="1" applyFont="1" applyFill="1" applyBorder="1" applyAlignment="1">
      <alignment horizontal="left" vertical="center" wrapText="1"/>
    </xf>
    <xf numFmtId="49" fontId="4" fillId="0" borderId="69" xfId="0" applyNumberFormat="1" applyFont="1" applyFill="1" applyBorder="1" applyAlignment="1">
      <alignment horizontal="center" vertical="center"/>
    </xf>
    <xf numFmtId="49" fontId="40" fillId="0" borderId="71" xfId="0" applyNumberFormat="1" applyFont="1" applyFill="1" applyBorder="1"/>
    <xf numFmtId="49" fontId="40" fillId="0" borderId="74" xfId="0" applyNumberFormat="1" applyFont="1" applyFill="1" applyBorder="1"/>
    <xf numFmtId="49" fontId="4" fillId="0" borderId="69" xfId="0" applyNumberFormat="1" applyFont="1" applyFill="1" applyBorder="1" applyAlignment="1">
      <alignment horizontal="center" vertical="center" wrapText="1"/>
    </xf>
    <xf numFmtId="0" fontId="39" fillId="0" borderId="70" xfId="0" applyFont="1" applyFill="1" applyBorder="1" applyAlignment="1">
      <alignment vertical="center" wrapText="1"/>
    </xf>
    <xf numFmtId="0" fontId="39" fillId="0" borderId="72" xfId="0" applyFont="1" applyFill="1" applyBorder="1" applyAlignment="1">
      <alignment vertical="center" wrapText="1"/>
    </xf>
    <xf numFmtId="0" fontId="39" fillId="0" borderId="75" xfId="0" applyFont="1" applyFill="1" applyBorder="1" applyAlignment="1">
      <alignment vertical="center" wrapText="1"/>
    </xf>
    <xf numFmtId="0" fontId="29" fillId="6" borderId="31" xfId="0" applyFont="1" applyFill="1" applyBorder="1" applyAlignment="1">
      <alignment horizontal="center" vertical="center" wrapText="1"/>
    </xf>
    <xf numFmtId="0" fontId="29" fillId="6" borderId="20" xfId="0" applyFont="1" applyFill="1" applyBorder="1" applyAlignment="1">
      <alignment horizontal="center" vertical="center" wrapText="1"/>
    </xf>
    <xf numFmtId="0" fontId="29" fillId="6" borderId="5"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39" fillId="0" borderId="65" xfId="0" applyNumberFormat="1" applyFont="1" applyFill="1" applyBorder="1" applyAlignment="1">
      <alignment horizontal="center" vertical="center" wrapText="1"/>
    </xf>
    <xf numFmtId="49" fontId="39" fillId="0" borderId="66" xfId="0" applyNumberFormat="1" applyFont="1" applyFill="1" applyBorder="1" applyAlignment="1">
      <alignment horizontal="center" vertical="center" wrapText="1"/>
    </xf>
    <xf numFmtId="49" fontId="39" fillId="0" borderId="67" xfId="0" applyNumberFormat="1"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4" xfId="0" applyFont="1" applyFill="1" applyBorder="1" applyAlignment="1">
      <alignment horizontal="left" vertical="center" wrapText="1"/>
    </xf>
    <xf numFmtId="0" fontId="5" fillId="0" borderId="34"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2" xfId="0" applyFont="1" applyFill="1" applyBorder="1" applyAlignment="1">
      <alignment horizontal="left" vertical="center" wrapText="1"/>
    </xf>
    <xf numFmtId="49" fontId="4" fillId="0" borderId="2" xfId="0" applyNumberFormat="1" applyFont="1" applyFill="1" applyBorder="1" applyAlignment="1">
      <alignment horizontal="justify" vertical="top" wrapText="1"/>
    </xf>
    <xf numFmtId="49" fontId="4" fillId="0" borderId="20" xfId="0" applyNumberFormat="1" applyFont="1" applyFill="1" applyBorder="1" applyAlignment="1">
      <alignment horizontal="justify" vertical="top" wrapText="1"/>
    </xf>
    <xf numFmtId="49" fontId="4" fillId="0" borderId="5" xfId="0" applyNumberFormat="1" applyFont="1" applyFill="1" applyBorder="1" applyAlignment="1">
      <alignment horizontal="justify" vertical="top" wrapText="1"/>
    </xf>
    <xf numFmtId="0" fontId="5" fillId="6" borderId="18" xfId="0" applyFont="1" applyFill="1" applyBorder="1" applyAlignment="1">
      <alignment horizontal="center" vertical="center" wrapText="1"/>
    </xf>
    <xf numFmtId="0" fontId="3" fillId="6" borderId="21" xfId="0" applyFont="1" applyFill="1" applyBorder="1" applyAlignment="1" applyProtection="1">
      <alignment horizontal="center" vertical="center" wrapText="1"/>
      <protection locked="0"/>
    </xf>
    <xf numFmtId="0" fontId="3" fillId="6" borderId="22"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24" xfId="0" applyFont="1" applyFill="1" applyBorder="1" applyAlignment="1" applyProtection="1">
      <alignment horizontal="center" vertical="center" wrapText="1"/>
      <protection locked="0"/>
    </xf>
    <xf numFmtId="0" fontId="3" fillId="6" borderId="26" xfId="0" applyFont="1" applyFill="1" applyBorder="1" applyAlignment="1" applyProtection="1">
      <alignment horizontal="center" vertical="center" wrapText="1"/>
      <protection locked="0"/>
    </xf>
    <xf numFmtId="0" fontId="3" fillId="6" borderId="27" xfId="0" applyFont="1" applyFill="1" applyBorder="1" applyAlignment="1" applyProtection="1">
      <alignment horizontal="center" vertical="center" wrapText="1"/>
      <protection locked="0"/>
    </xf>
    <xf numFmtId="0" fontId="3" fillId="6" borderId="28"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29"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6" borderId="4" xfId="0" applyFont="1" applyFill="1" applyBorder="1" applyAlignment="1">
      <alignment horizontal="center" vertical="center" wrapText="1"/>
    </xf>
    <xf numFmtId="0" fontId="5" fillId="6" borderId="4" xfId="0" applyFont="1" applyFill="1" applyBorder="1" applyAlignment="1">
      <alignment horizontal="center"/>
    </xf>
    <xf numFmtId="0" fontId="0" fillId="0" borderId="16" xfId="0" applyFill="1" applyBorder="1" applyAlignment="1">
      <alignment horizontal="center"/>
    </xf>
    <xf numFmtId="0" fontId="0" fillId="0" borderId="3" xfId="0" applyFill="1" applyBorder="1" applyAlignment="1">
      <alignment horizontal="center"/>
    </xf>
    <xf numFmtId="0" fontId="0" fillId="0" borderId="17" xfId="0" applyFill="1" applyBorder="1" applyAlignment="1">
      <alignment horizontal="center"/>
    </xf>
    <xf numFmtId="0" fontId="0" fillId="0" borderId="1" xfId="0" applyFill="1" applyBorder="1" applyAlignment="1">
      <alignment horizontal="center"/>
    </xf>
    <xf numFmtId="0" fontId="0" fillId="0" borderId="18" xfId="0" applyFill="1" applyBorder="1" applyAlignment="1">
      <alignment horizontal="center"/>
    </xf>
    <xf numFmtId="0" fontId="0" fillId="0" borderId="4" xfId="0" applyFill="1" applyBorder="1" applyAlignment="1">
      <alignment horizontal="center"/>
    </xf>
    <xf numFmtId="0" fontId="5" fillId="6" borderId="1" xfId="0" applyFont="1" applyFill="1" applyBorder="1" applyAlignment="1">
      <alignment horizontal="center" vertical="center"/>
    </xf>
    <xf numFmtId="0" fontId="2" fillId="2" borderId="22" xfId="16" applyFont="1" applyFill="1" applyBorder="1" applyAlignment="1">
      <alignment horizontal="right" vertical="center"/>
    </xf>
    <xf numFmtId="0" fontId="2" fillId="2" borderId="0" xfId="16" applyFont="1" applyFill="1" applyBorder="1" applyAlignment="1">
      <alignment horizontal="right" vertical="center"/>
    </xf>
    <xf numFmtId="0" fontId="4" fillId="0" borderId="56" xfId="0" applyFont="1" applyFill="1" applyBorder="1" applyAlignment="1">
      <alignment horizontal="justify" vertical="center" wrapText="1"/>
    </xf>
    <xf numFmtId="0" fontId="4" fillId="0" borderId="57" xfId="0" applyFont="1" applyFill="1" applyBorder="1" applyAlignment="1">
      <alignment horizontal="justify" vertical="center" wrapText="1"/>
    </xf>
    <xf numFmtId="173" fontId="2" fillId="0" borderId="1" xfId="23" applyNumberFormat="1" applyFont="1" applyFill="1" applyBorder="1" applyAlignment="1" applyProtection="1">
      <alignment horizontal="center" vertical="center" wrapText="1"/>
      <protection locked="0"/>
    </xf>
    <xf numFmtId="0" fontId="4" fillId="0" borderId="53" xfId="16" applyFont="1" applyFill="1" applyBorder="1" applyAlignment="1">
      <alignment horizontal="justify" vertical="center" wrapText="1"/>
    </xf>
    <xf numFmtId="0" fontId="4"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0" fontId="4" fillId="0" borderId="17" xfId="0" applyFont="1" applyFill="1" applyBorder="1" applyAlignment="1">
      <alignment horizontal="center" vertical="center" wrapText="1"/>
    </xf>
    <xf numFmtId="173" fontId="2" fillId="0" borderId="2" xfId="23" applyNumberFormat="1" applyFont="1" applyFill="1" applyBorder="1" applyAlignment="1" applyProtection="1">
      <alignment horizontal="center" vertical="center" wrapText="1"/>
      <protection locked="0"/>
    </xf>
    <xf numFmtId="173" fontId="2" fillId="0" borderId="5" xfId="23" applyNumberFormat="1" applyFont="1" applyFill="1" applyBorder="1" applyAlignment="1" applyProtection="1">
      <alignment horizontal="center" vertical="center" wrapText="1"/>
      <protection locked="0"/>
    </xf>
    <xf numFmtId="10" fontId="2" fillId="0" borderId="2" xfId="0" applyNumberFormat="1" applyFont="1" applyFill="1" applyBorder="1" applyAlignment="1" applyProtection="1">
      <alignment horizontal="center" vertical="center" wrapText="1"/>
      <protection locked="0"/>
    </xf>
    <xf numFmtId="10" fontId="2" fillId="0" borderId="5" xfId="0" applyNumberFormat="1" applyFont="1" applyFill="1" applyBorder="1" applyAlignment="1" applyProtection="1">
      <alignment horizontal="center" vertical="center" wrapText="1"/>
      <protection locked="0"/>
    </xf>
    <xf numFmtId="0" fontId="4" fillId="0" borderId="1" xfId="16" applyFont="1" applyFill="1" applyBorder="1" applyAlignment="1">
      <alignment horizontal="center" vertical="center" wrapText="1"/>
    </xf>
    <xf numFmtId="0" fontId="4" fillId="0" borderId="24" xfId="16" applyFont="1" applyFill="1" applyBorder="1" applyAlignment="1">
      <alignment horizontal="center" vertical="center" wrapText="1"/>
    </xf>
    <xf numFmtId="0" fontId="4" fillId="0" borderId="26" xfId="16" applyFont="1" applyFill="1" applyBorder="1" applyAlignment="1">
      <alignment horizontal="center" vertical="center" wrapText="1"/>
    </xf>
    <xf numFmtId="0" fontId="25" fillId="0" borderId="21" xfId="0" applyFont="1" applyBorder="1" applyAlignment="1">
      <alignment horizontal="center" vertical="center" wrapText="1"/>
    </xf>
    <xf numFmtId="0" fontId="25" fillId="0" borderId="26" xfId="0" applyFont="1" applyBorder="1" applyAlignment="1">
      <alignment horizontal="center" vertical="center" wrapText="1"/>
    </xf>
    <xf numFmtId="0" fontId="2" fillId="5" borderId="13" xfId="16" applyFont="1" applyFill="1" applyBorder="1" applyAlignment="1">
      <alignment horizontal="center" vertical="center" wrapText="1"/>
    </xf>
    <xf numFmtId="0" fontId="2" fillId="5" borderId="34" xfId="16" applyFont="1" applyFill="1" applyBorder="1" applyAlignment="1">
      <alignment horizontal="center" vertical="center" wrapText="1"/>
    </xf>
    <xf numFmtId="0" fontId="4" fillId="0" borderId="55" xfId="16"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10" fontId="2" fillId="0" borderId="31" xfId="0" applyNumberFormat="1" applyFont="1" applyFill="1" applyBorder="1" applyAlignment="1" applyProtection="1">
      <alignment horizontal="center" vertical="center" wrapText="1"/>
      <protection locked="0"/>
    </xf>
    <xf numFmtId="10" fontId="2" fillId="0" borderId="20" xfId="0" applyNumberFormat="1" applyFont="1" applyFill="1" applyBorder="1" applyAlignment="1" applyProtection="1">
      <alignment horizontal="center" vertical="center" wrapText="1"/>
      <protection locked="0"/>
    </xf>
    <xf numFmtId="0" fontId="4" fillId="0" borderId="3" xfId="16" applyFont="1" applyFill="1" applyBorder="1" applyAlignment="1">
      <alignment horizontal="center" vertical="center" wrapText="1"/>
    </xf>
    <xf numFmtId="0" fontId="2" fillId="5" borderId="3" xfId="16" applyFont="1" applyFill="1" applyBorder="1" applyAlignment="1">
      <alignment horizontal="center" vertical="center" wrapText="1"/>
    </xf>
    <xf numFmtId="0" fontId="2" fillId="5" borderId="2" xfId="16" applyFont="1" applyFill="1" applyBorder="1" applyAlignment="1">
      <alignment horizontal="center" vertical="center" wrapText="1"/>
    </xf>
    <xf numFmtId="173" fontId="2" fillId="0" borderId="31" xfId="23" applyNumberFormat="1" applyFont="1" applyFill="1" applyBorder="1" applyAlignment="1" applyProtection="1">
      <alignment horizontal="center" vertical="center" wrapText="1"/>
      <protection locked="0"/>
    </xf>
    <xf numFmtId="173" fontId="2" fillId="0" borderId="20" xfId="23" applyNumberFormat="1" applyFont="1" applyFill="1" applyBorder="1" applyAlignment="1" applyProtection="1">
      <alignment horizontal="center" vertical="center" wrapText="1"/>
      <protection locked="0"/>
    </xf>
    <xf numFmtId="0" fontId="4" fillId="0" borderId="54" xfId="16" applyFont="1" applyFill="1" applyBorder="1" applyAlignment="1">
      <alignment horizontal="left" vertical="center" wrapText="1"/>
    </xf>
    <xf numFmtId="0" fontId="4" fillId="0" borderId="53" xfId="16" applyFont="1" applyFill="1" applyBorder="1" applyAlignment="1">
      <alignment horizontal="left" vertical="center" wrapText="1"/>
    </xf>
    <xf numFmtId="0" fontId="14" fillId="5" borderId="15" xfId="16" applyFont="1" applyFill="1" applyBorder="1" applyAlignment="1">
      <alignment horizontal="center" vertical="center" wrapText="1"/>
    </xf>
    <xf numFmtId="0" fontId="14" fillId="5" borderId="33" xfId="16" applyFont="1" applyFill="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2" fillId="5" borderId="10" xfId="16" applyFont="1" applyFill="1" applyBorder="1" applyAlignment="1">
      <alignment horizontal="center" vertical="center" wrapText="1"/>
    </xf>
    <xf numFmtId="0" fontId="2" fillId="5" borderId="45" xfId="16" applyFont="1" applyFill="1" applyBorder="1" applyAlignment="1">
      <alignment horizontal="center" vertical="center" wrapText="1"/>
    </xf>
    <xf numFmtId="0" fontId="2" fillId="5" borderId="31" xfId="16" applyFont="1" applyFill="1" applyBorder="1" applyAlignment="1">
      <alignment horizontal="center" vertical="center" wrapText="1"/>
    </xf>
    <xf numFmtId="0" fontId="2" fillId="5" borderId="20" xfId="16" applyFont="1" applyFill="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4" fillId="0" borderId="16" xfId="16" applyBorder="1"/>
    <xf numFmtId="0" fontId="4" fillId="0" borderId="3" xfId="16" applyBorder="1"/>
    <xf numFmtId="0" fontId="4" fillId="0" borderId="17" xfId="16" applyBorder="1"/>
    <xf numFmtId="0" fontId="4" fillId="0" borderId="1" xfId="16" applyBorder="1"/>
    <xf numFmtId="0" fontId="4" fillId="0" borderId="18" xfId="16" applyBorder="1"/>
    <xf numFmtId="0" fontId="4" fillId="0" borderId="4" xfId="16" applyBorder="1"/>
    <xf numFmtId="0" fontId="19" fillId="5" borderId="3"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4" fillId="0" borderId="4" xfId="16" applyFont="1" applyFill="1" applyBorder="1" applyAlignment="1">
      <alignment horizontal="center" vertical="center" wrapText="1"/>
    </xf>
    <xf numFmtId="0" fontId="2" fillId="0" borderId="4" xfId="0" applyFont="1" applyBorder="1" applyAlignment="1" applyProtection="1">
      <alignment horizontal="center" vertical="center" wrapText="1"/>
      <protection locked="0"/>
    </xf>
    <xf numFmtId="173" fontId="2" fillId="0" borderId="32" xfId="23" applyNumberFormat="1" applyFont="1" applyFill="1" applyBorder="1" applyAlignment="1" applyProtection="1">
      <alignment horizontal="center" vertical="center" wrapText="1"/>
      <protection locked="0"/>
    </xf>
    <xf numFmtId="0" fontId="2" fillId="5" borderId="39" xfId="16" applyFont="1" applyFill="1" applyBorder="1" applyAlignment="1">
      <alignment horizontal="center" vertical="center" wrapText="1"/>
    </xf>
    <xf numFmtId="0" fontId="2" fillId="5" borderId="27" xfId="16" applyFont="1" applyFill="1" applyBorder="1" applyAlignment="1">
      <alignment horizontal="center" vertical="center" wrapText="1"/>
    </xf>
    <xf numFmtId="0" fontId="2" fillId="5" borderId="40" xfId="16" applyFont="1" applyFill="1" applyBorder="1" applyAlignment="1">
      <alignment horizontal="center" vertical="center" wrapText="1"/>
    </xf>
    <xf numFmtId="10" fontId="2" fillId="0" borderId="41" xfId="0" applyNumberFormat="1" applyFont="1" applyFill="1" applyBorder="1" applyAlignment="1" applyProtection="1">
      <alignment horizontal="center" vertical="center" wrapText="1"/>
      <protection locked="0"/>
    </xf>
    <xf numFmtId="0" fontId="4" fillId="0" borderId="18" xfId="0" applyFont="1" applyBorder="1" applyAlignment="1">
      <alignment horizontal="center" vertical="center" wrapText="1"/>
    </xf>
    <xf numFmtId="0" fontId="10" fillId="0" borderId="22" xfId="0" applyFont="1" applyBorder="1" applyAlignment="1">
      <alignment horizontal="right" vertical="center"/>
    </xf>
    <xf numFmtId="0" fontId="10" fillId="0" borderId="0" xfId="0" applyFont="1" applyBorder="1" applyAlignment="1">
      <alignment horizontal="right" vertical="center"/>
    </xf>
    <xf numFmtId="175" fontId="4" fillId="0" borderId="31" xfId="5" applyNumberFormat="1" applyFont="1" applyBorder="1" applyAlignment="1">
      <alignment horizontal="center" vertical="center"/>
    </xf>
    <xf numFmtId="175" fontId="4" fillId="0" borderId="20" xfId="5" applyNumberFormat="1" applyFont="1" applyBorder="1" applyAlignment="1">
      <alignment horizontal="center" vertical="center"/>
    </xf>
    <xf numFmtId="175" fontId="4" fillId="0" borderId="32" xfId="5"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175" fontId="0" fillId="0" borderId="36"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2" fillId="5" borderId="24"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0" fillId="0" borderId="59" xfId="0" applyBorder="1" applyAlignment="1">
      <alignment horizontal="center" vertical="center"/>
    </xf>
    <xf numFmtId="0" fontId="35" fillId="0" borderId="3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38" xfId="0" applyFont="1" applyFill="1" applyBorder="1" applyAlignment="1">
      <alignment horizontal="center" vertical="center" wrapText="1"/>
    </xf>
    <xf numFmtId="3" fontId="36" fillId="0" borderId="31" xfId="0" applyNumberFormat="1" applyFont="1" applyFill="1" applyBorder="1" applyAlignment="1">
      <alignment horizontal="center" vertical="center" wrapText="1"/>
    </xf>
    <xf numFmtId="3" fontId="36" fillId="0" borderId="20" xfId="0" applyNumberFormat="1" applyFont="1" applyFill="1" applyBorder="1" applyAlignment="1">
      <alignment horizontal="center" vertical="center" wrapText="1"/>
    </xf>
    <xf numFmtId="3" fontId="36" fillId="0" borderId="32" xfId="0" applyNumberFormat="1"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4" fillId="0" borderId="3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61" xfId="0" applyBorder="1" applyAlignment="1">
      <alignment horizontal="center" vertical="center"/>
    </xf>
    <xf numFmtId="0" fontId="0" fillId="0" borderId="30" xfId="0" applyBorder="1" applyAlignment="1">
      <alignment horizontal="center" vertical="center"/>
    </xf>
    <xf numFmtId="0" fontId="0" fillId="0" borderId="64" xfId="0" applyBorder="1" applyAlignment="1">
      <alignment horizontal="center" vertical="center"/>
    </xf>
    <xf numFmtId="0" fontId="35" fillId="0" borderId="13" xfId="0" applyFont="1" applyFill="1" applyBorder="1" applyAlignment="1">
      <alignment horizontal="center" vertical="center" wrapText="1"/>
    </xf>
    <xf numFmtId="0" fontId="35" fillId="0" borderId="63" xfId="0" applyFont="1" applyFill="1" applyBorder="1" applyAlignment="1">
      <alignment horizontal="center" vertical="center" wrapText="1"/>
    </xf>
    <xf numFmtId="0" fontId="35" fillId="0" borderId="14" xfId="0"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0" fontId="2" fillId="6" borderId="17" xfId="19" applyFont="1" applyFill="1" applyBorder="1" applyAlignment="1">
      <alignment horizontal="center" vertical="center" wrapText="1"/>
    </xf>
    <xf numFmtId="0" fontId="2" fillId="6" borderId="1" xfId="19" applyFont="1" applyFill="1" applyBorder="1" applyAlignment="1">
      <alignment horizontal="center" vertical="center" wrapText="1"/>
    </xf>
    <xf numFmtId="0" fontId="2" fillId="6" borderId="11" xfId="19" applyFont="1" applyFill="1" applyBorder="1" applyAlignment="1">
      <alignment horizontal="center" vertical="center" wrapText="1"/>
    </xf>
    <xf numFmtId="0" fontId="0" fillId="0" borderId="58" xfId="0" applyBorder="1" applyAlignment="1">
      <alignment horizontal="center" vertical="center"/>
    </xf>
    <xf numFmtId="0" fontId="0" fillId="0" borderId="31" xfId="0" applyBorder="1" applyAlignment="1">
      <alignment horizontal="center"/>
    </xf>
    <xf numFmtId="0" fontId="0" fillId="0" borderId="20" xfId="0" applyBorder="1" applyAlignment="1">
      <alignment horizontal="center"/>
    </xf>
    <xf numFmtId="0" fontId="0" fillId="0" borderId="32" xfId="0" applyBorder="1" applyAlignment="1">
      <alignment horizontal="center"/>
    </xf>
    <xf numFmtId="0" fontId="14" fillId="6" borderId="29" xfId="19" applyFont="1" applyFill="1" applyBorder="1" applyAlignment="1">
      <alignment horizontal="center" vertical="center" wrapText="1"/>
    </xf>
    <xf numFmtId="0" fontId="14" fillId="6" borderId="30" xfId="19" applyFont="1" applyFill="1" applyBorder="1" applyAlignment="1">
      <alignment horizontal="center" vertical="center" wrapText="1"/>
    </xf>
    <xf numFmtId="0" fontId="2" fillId="6" borderId="29" xfId="19" applyFont="1" applyFill="1" applyBorder="1" applyAlignment="1">
      <alignment horizontal="center" vertical="center" wrapText="1"/>
    </xf>
    <xf numFmtId="0" fontId="2" fillId="6" borderId="30" xfId="19" applyFont="1" applyFill="1" applyBorder="1" applyAlignment="1">
      <alignment horizontal="center" vertical="center" wrapText="1"/>
    </xf>
    <xf numFmtId="0" fontId="2" fillId="6" borderId="21" xfId="19" applyFont="1" applyFill="1" applyBorder="1" applyAlignment="1">
      <alignment horizontal="center" vertical="center" wrapText="1"/>
    </xf>
    <xf numFmtId="0" fontId="2" fillId="6" borderId="24" xfId="19" applyFont="1" applyFill="1" applyBorder="1" applyAlignment="1">
      <alignment horizontal="center" vertical="center" wrapText="1"/>
    </xf>
    <xf numFmtId="0" fontId="2" fillId="6" borderId="42" xfId="19" applyFont="1" applyFill="1" applyBorder="1" applyAlignment="1">
      <alignment horizontal="center" vertical="center" wrapText="1"/>
    </xf>
    <xf numFmtId="0" fontId="4" fillId="0" borderId="21" xfId="19" applyBorder="1" applyAlignment="1">
      <alignment horizontal="center"/>
    </xf>
    <xf numFmtId="0" fontId="4" fillId="0" borderId="22" xfId="19" applyBorder="1" applyAlignment="1">
      <alignment horizontal="center"/>
    </xf>
    <xf numFmtId="0" fontId="4" fillId="0" borderId="24" xfId="19" applyBorder="1" applyAlignment="1">
      <alignment horizontal="center"/>
    </xf>
    <xf numFmtId="0" fontId="4" fillId="0" borderId="0" xfId="19" applyBorder="1" applyAlignment="1">
      <alignment horizontal="center"/>
    </xf>
    <xf numFmtId="0" fontId="4" fillId="0" borderId="26" xfId="19" applyBorder="1" applyAlignment="1">
      <alignment horizontal="center"/>
    </xf>
    <xf numFmtId="0" fontId="4" fillId="0" borderId="27" xfId="19" applyBorder="1" applyAlignment="1">
      <alignment horizontal="center"/>
    </xf>
    <xf numFmtId="0" fontId="33" fillId="6" borderId="16" xfId="19" applyFont="1" applyFill="1" applyBorder="1" applyAlignment="1">
      <alignment horizontal="center" vertical="center" wrapText="1"/>
    </xf>
    <xf numFmtId="0" fontId="33" fillId="6" borderId="3" xfId="19" applyFont="1" applyFill="1" applyBorder="1" applyAlignment="1">
      <alignment horizontal="center" vertical="center" wrapText="1"/>
    </xf>
    <xf numFmtId="0" fontId="33" fillId="6" borderId="10" xfId="19" applyFont="1" applyFill="1" applyBorder="1" applyAlignment="1">
      <alignment horizontal="center" vertical="center" wrapText="1"/>
    </xf>
    <xf numFmtId="0" fontId="33" fillId="6" borderId="17" xfId="19" applyFont="1" applyFill="1" applyBorder="1" applyAlignment="1">
      <alignment horizontal="center" vertical="center" wrapText="1"/>
    </xf>
    <xf numFmtId="0" fontId="33" fillId="6" borderId="1" xfId="19" applyFont="1" applyFill="1" applyBorder="1" applyAlignment="1">
      <alignment horizontal="center" vertical="center" wrapText="1"/>
    </xf>
    <xf numFmtId="0" fontId="33" fillId="6" borderId="11" xfId="19" applyFont="1" applyFill="1" applyBorder="1" applyAlignment="1">
      <alignment horizontal="center" vertical="center" wrapText="1"/>
    </xf>
    <xf numFmtId="0" fontId="34" fillId="6" borderId="1" xfId="19" applyFont="1" applyFill="1" applyBorder="1" applyAlignment="1">
      <alignment horizontal="center" vertical="center" wrapText="1"/>
    </xf>
    <xf numFmtId="0" fontId="34" fillId="6" borderId="11" xfId="19" applyFont="1" applyFill="1" applyBorder="1" applyAlignment="1">
      <alignment horizontal="center" vertical="center" wrapText="1"/>
    </xf>
  </cellXfs>
  <cellStyles count="28">
    <cellStyle name="Coma 2" xfId="1" xr:uid="{00000000-0005-0000-0000-000000000000}"/>
    <cellStyle name="Coma 2 2" xfId="2" xr:uid="{00000000-0005-0000-0000-000001000000}"/>
    <cellStyle name="Hipervínculo" xfId="24" builtinId="8"/>
    <cellStyle name="Millares" xfId="3" builtinId="3"/>
    <cellStyle name="Millares 2" xfId="4" xr:uid="{00000000-0005-0000-0000-000004000000}"/>
    <cellStyle name="Millares 2 2" xfId="5" xr:uid="{00000000-0005-0000-0000-000005000000}"/>
    <cellStyle name="Millares 3" xfId="6" xr:uid="{00000000-0005-0000-0000-000006000000}"/>
    <cellStyle name="Millares 3 2" xfId="7" xr:uid="{00000000-0005-0000-0000-000007000000}"/>
    <cellStyle name="Millares 4" xfId="8" xr:uid="{00000000-0005-0000-0000-000008000000}"/>
    <cellStyle name="Moneda" xfId="9" builtinId="4"/>
    <cellStyle name="Moneda 2" xfId="10" xr:uid="{00000000-0005-0000-0000-00000A000000}"/>
    <cellStyle name="Moneda 2 2" xfId="11" xr:uid="{00000000-0005-0000-0000-00000B000000}"/>
    <cellStyle name="Moneda 2 2 2" xfId="12" xr:uid="{00000000-0005-0000-0000-00000C000000}"/>
    <cellStyle name="Moneda 2 3" xfId="13" xr:uid="{00000000-0005-0000-0000-00000D000000}"/>
    <cellStyle name="Moneda 2 3 2" xfId="26" xr:uid="{00000000-0005-0000-0000-00000E000000}"/>
    <cellStyle name="Moneda 3" xfId="14" xr:uid="{00000000-0005-0000-0000-00000F000000}"/>
    <cellStyle name="Moneda 3 2" xfId="27" xr:uid="{00000000-0005-0000-0000-000010000000}"/>
    <cellStyle name="Moneda 4" xfId="15" xr:uid="{00000000-0005-0000-0000-000011000000}"/>
    <cellStyle name="Normal" xfId="0" builtinId="0"/>
    <cellStyle name="Normal 2" xfId="16" xr:uid="{00000000-0005-0000-0000-000013000000}"/>
    <cellStyle name="Normal 2 10" xfId="17" xr:uid="{00000000-0005-0000-0000-000014000000}"/>
    <cellStyle name="Normal 3" xfId="18" xr:uid="{00000000-0005-0000-0000-000015000000}"/>
    <cellStyle name="Normal 3 2" xfId="19" xr:uid="{00000000-0005-0000-0000-000016000000}"/>
    <cellStyle name="Normal 4 2" xfId="20" xr:uid="{00000000-0005-0000-0000-000017000000}"/>
    <cellStyle name="Porcentaje" xfId="21" builtinId="5"/>
    <cellStyle name="Porcentaje 2" xfId="25" xr:uid="{00000000-0005-0000-0000-000019000000}"/>
    <cellStyle name="Porcentual 2" xfId="22" xr:uid="{00000000-0005-0000-0000-00001A000000}"/>
    <cellStyle name="Porcentual 2 2" xfId="23" xr:uid="{00000000-0005-0000-0000-00001B000000}"/>
  </cellStyles>
  <dxfs count="0"/>
  <tableStyles count="0" defaultTableStyle="TableStyleMedium9" defaultPivotStyle="PivotStyleLight16"/>
  <colors>
    <mruColors>
      <color rgb="FF76B531"/>
      <color rgb="FF7BB800"/>
      <color rgb="FF669900"/>
      <color rgb="FF9CD35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939800</xdr:colOff>
      <xdr:row>2</xdr:row>
      <xdr:rowOff>117475</xdr:rowOff>
    </xdr:from>
    <xdr:to>
      <xdr:col>4</xdr:col>
      <xdr:colOff>1143000</xdr:colOff>
      <xdr:row>4</xdr:row>
      <xdr:rowOff>412750</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14550" y="879475"/>
          <a:ext cx="2187575" cy="1216025"/>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476250</xdr:colOff>
      <xdr:row>0</xdr:row>
      <xdr:rowOff>180975</xdr:rowOff>
    </xdr:from>
    <xdr:to>
      <xdr:col>2</xdr:col>
      <xdr:colOff>1873250</xdr:colOff>
      <xdr:row>3</xdr:row>
      <xdr:rowOff>213916</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70125" y="180975"/>
          <a:ext cx="1397000" cy="1366441"/>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568779</xdr:colOff>
      <xdr:row>0</xdr:row>
      <xdr:rowOff>308881</xdr:rowOff>
    </xdr:from>
    <xdr:to>
      <xdr:col>1</xdr:col>
      <xdr:colOff>1171329</xdr:colOff>
      <xdr:row>3</xdr:row>
      <xdr:rowOff>13607</xdr:rowOff>
    </xdr:to>
    <xdr:pic>
      <xdr:nvPicPr>
        <xdr:cNvPr id="2" name="Imagen 2">
          <a:extLst>
            <a:ext uri="{FF2B5EF4-FFF2-40B4-BE49-F238E27FC236}">
              <a16:creationId xmlns:a16="http://schemas.microsoft.com/office/drawing/2014/main" id="{00000000-0008-0000-0200-0000DB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68779" y="308881"/>
          <a:ext cx="1595871" cy="861333"/>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197921</xdr:colOff>
      <xdr:row>0</xdr:row>
      <xdr:rowOff>58306</xdr:rowOff>
    </xdr:from>
    <xdr:to>
      <xdr:col>2</xdr:col>
      <xdr:colOff>1504207</xdr:colOff>
      <xdr:row>3</xdr:row>
      <xdr:rowOff>117270</xdr:rowOff>
    </xdr:to>
    <xdr:pic>
      <xdr:nvPicPr>
        <xdr:cNvPr id="2" name="Imagen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16876" y="58306"/>
          <a:ext cx="1306286" cy="630464"/>
        </a:xfrm>
        <a:prstGeom prst="rect">
          <a:avLst/>
        </a:prstGeom>
        <a:solidFill>
          <a:srgbClr val="FFFFFF"/>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mbientebogota.gov.co/web/transparencia/inicio"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mbientebogota.gov.co/requerimiento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5"/>
  <sheetViews>
    <sheetView view="pageBreakPreview" topLeftCell="A7" zoomScale="60" zoomScaleNormal="50" workbookViewId="0">
      <selection activeCell="A11" sqref="A11:A13"/>
    </sheetView>
  </sheetViews>
  <sheetFormatPr baseColWidth="10" defaultColWidth="11.42578125" defaultRowHeight="15" x14ac:dyDescent="0.25"/>
  <cols>
    <col min="1" max="2" width="8.85546875" style="1" customWidth="1"/>
    <col min="3" max="3" width="20.85546875" style="1" customWidth="1"/>
    <col min="4" max="4" width="8.85546875" style="1" customWidth="1"/>
    <col min="5" max="5" width="27.140625" style="1" customWidth="1"/>
    <col min="6" max="6" width="7.5703125" style="1" customWidth="1"/>
    <col min="7" max="7" width="16" style="1" customWidth="1"/>
    <col min="8" max="9" width="12.85546875" style="1" customWidth="1"/>
    <col min="10" max="10" width="13.5703125" style="16" bestFit="1" customWidth="1"/>
    <col min="11" max="11" width="13.5703125" style="25" customWidth="1"/>
    <col min="12" max="12" width="12.7109375" style="24" customWidth="1"/>
    <col min="13" max="13" width="12.7109375" style="16" customWidth="1"/>
    <col min="14" max="15" width="19" style="25" customWidth="1"/>
    <col min="16" max="16" width="12.7109375" style="24" customWidth="1"/>
    <col min="17" max="17" width="14.28515625" style="24" customWidth="1"/>
    <col min="18" max="19" width="12.7109375" style="24" customWidth="1"/>
    <col min="20" max="21" width="12.7109375" style="25" customWidth="1"/>
    <col min="22" max="22" width="11.7109375" style="24" customWidth="1"/>
    <col min="23" max="25" width="12.7109375" style="24" customWidth="1"/>
    <col min="26" max="27" width="12.7109375" style="25" customWidth="1"/>
    <col min="28" max="28" width="11.85546875" style="24" customWidth="1"/>
    <col min="29" max="31" width="13" style="24" customWidth="1"/>
    <col min="32" max="34" width="13" style="25" customWidth="1"/>
    <col min="35" max="38" width="12.7109375" style="25" customWidth="1"/>
    <col min="39" max="39" width="12.85546875" style="1" customWidth="1"/>
    <col min="40" max="40" width="16.5703125" style="1" customWidth="1"/>
    <col min="41" max="41" width="12.85546875" style="1" customWidth="1"/>
    <col min="42" max="42" width="14.28515625" style="1" customWidth="1"/>
    <col min="43" max="43" width="13.140625" style="1" customWidth="1"/>
    <col min="44" max="44" width="12.28515625" style="1" customWidth="1"/>
    <col min="45" max="45" width="127" style="1" customWidth="1"/>
    <col min="46" max="46" width="25.28515625" style="1" customWidth="1"/>
    <col min="47" max="47" width="21.42578125" style="1" customWidth="1"/>
    <col min="48" max="48" width="52.28515625" style="1" customWidth="1"/>
    <col min="49" max="49" width="30" style="1" customWidth="1"/>
    <col min="50" max="16384" width="11.42578125" style="1"/>
  </cols>
  <sheetData>
    <row r="1" spans="1:49" ht="21" customHeight="1" thickBot="1" x14ac:dyDescent="0.3">
      <c r="A1" s="4"/>
      <c r="B1" s="4"/>
      <c r="C1" s="4"/>
      <c r="D1" s="4"/>
      <c r="E1" s="4"/>
      <c r="F1" s="4"/>
      <c r="G1" s="4"/>
      <c r="H1" s="4"/>
      <c r="I1" s="4"/>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4"/>
      <c r="AN1" s="4"/>
      <c r="AO1" s="4"/>
      <c r="AP1" s="4"/>
      <c r="AQ1" s="4"/>
      <c r="AR1" s="4"/>
      <c r="AS1" s="4"/>
      <c r="AT1" s="4"/>
      <c r="AU1" s="4"/>
      <c r="AV1" s="4"/>
      <c r="AW1" s="4"/>
    </row>
    <row r="2" spans="1:49" ht="38.25" customHeight="1" x14ac:dyDescent="0.25">
      <c r="A2" s="236"/>
      <c r="B2" s="237"/>
      <c r="C2" s="237"/>
      <c r="D2" s="237"/>
      <c r="E2" s="237"/>
      <c r="F2" s="237"/>
      <c r="G2" s="238"/>
      <c r="H2" s="235" t="s">
        <v>0</v>
      </c>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row>
    <row r="3" spans="1:49" ht="28.5" customHeight="1" x14ac:dyDescent="0.25">
      <c r="A3" s="239"/>
      <c r="B3" s="240"/>
      <c r="C3" s="240"/>
      <c r="D3" s="240"/>
      <c r="E3" s="240"/>
      <c r="F3" s="240"/>
      <c r="G3" s="241"/>
      <c r="H3" s="235" t="s">
        <v>81</v>
      </c>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row>
    <row r="4" spans="1:49" ht="43.5" customHeight="1" x14ac:dyDescent="0.25">
      <c r="A4" s="239"/>
      <c r="B4" s="240"/>
      <c r="C4" s="240"/>
      <c r="D4" s="240"/>
      <c r="E4" s="240"/>
      <c r="F4" s="240"/>
      <c r="G4" s="241"/>
      <c r="H4" s="235" t="s">
        <v>1</v>
      </c>
      <c r="I4" s="235"/>
      <c r="J4" s="235" t="s">
        <v>88</v>
      </c>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row>
    <row r="5" spans="1:49" ht="49.5" customHeight="1" x14ac:dyDescent="0.25">
      <c r="A5" s="239"/>
      <c r="B5" s="240"/>
      <c r="C5" s="240"/>
      <c r="D5" s="240"/>
      <c r="E5" s="240"/>
      <c r="F5" s="240"/>
      <c r="G5" s="241"/>
      <c r="H5" s="235" t="s">
        <v>3</v>
      </c>
      <c r="I5" s="235"/>
      <c r="J5" s="235" t="s">
        <v>80</v>
      </c>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row>
    <row r="6" spans="1:49" ht="15.75" x14ac:dyDescent="0.25">
      <c r="A6" s="32"/>
      <c r="B6" s="33"/>
      <c r="C6" s="33"/>
      <c r="D6" s="33"/>
      <c r="E6" s="33"/>
      <c r="F6" s="33"/>
      <c r="G6" s="33"/>
      <c r="H6" s="33"/>
      <c r="I6" s="33"/>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3"/>
      <c r="AN6" s="33"/>
      <c r="AO6" s="33"/>
      <c r="AP6" s="33"/>
      <c r="AQ6" s="33"/>
      <c r="AR6" s="33"/>
      <c r="AS6" s="33"/>
      <c r="AT6" s="33"/>
      <c r="AU6" s="33"/>
      <c r="AV6" s="33"/>
      <c r="AW6" s="35"/>
    </row>
    <row r="7" spans="1:49" ht="30" customHeight="1" x14ac:dyDescent="0.25">
      <c r="A7" s="245" t="s">
        <v>4</v>
      </c>
      <c r="B7" s="246"/>
      <c r="C7" s="235"/>
      <c r="D7" s="235"/>
      <c r="E7" s="235"/>
      <c r="F7" s="235"/>
      <c r="G7" s="235"/>
      <c r="H7" s="235"/>
      <c r="I7" s="235"/>
      <c r="J7" s="235"/>
      <c r="K7" s="235"/>
      <c r="L7" s="235"/>
      <c r="M7" s="235"/>
      <c r="N7" s="235"/>
      <c r="O7" s="235"/>
      <c r="P7" s="235"/>
      <c r="Q7" s="235"/>
      <c r="R7" s="235"/>
      <c r="S7" s="234" t="s">
        <v>91</v>
      </c>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4"/>
      <c r="AR7" s="234"/>
      <c r="AS7" s="234"/>
      <c r="AT7" s="234"/>
      <c r="AU7" s="234"/>
      <c r="AV7" s="234"/>
      <c r="AW7" s="234"/>
    </row>
    <row r="8" spans="1:49" ht="36" customHeight="1" thickBot="1" x14ac:dyDescent="0.3">
      <c r="A8" s="247" t="s">
        <v>2</v>
      </c>
      <c r="B8" s="248"/>
      <c r="C8" s="249"/>
      <c r="D8" s="249" t="s">
        <v>2</v>
      </c>
      <c r="E8" s="249"/>
      <c r="F8" s="249"/>
      <c r="G8" s="249"/>
      <c r="H8" s="249"/>
      <c r="I8" s="249"/>
      <c r="J8" s="249"/>
      <c r="K8" s="249"/>
      <c r="L8" s="249"/>
      <c r="M8" s="249"/>
      <c r="N8" s="249"/>
      <c r="O8" s="249"/>
      <c r="P8" s="249"/>
      <c r="Q8" s="249"/>
      <c r="R8" s="249"/>
      <c r="S8" s="234" t="s">
        <v>92</v>
      </c>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234"/>
      <c r="AW8" s="234"/>
    </row>
    <row r="9" spans="1:49" ht="36" customHeight="1" thickBot="1" x14ac:dyDescent="0.3">
      <c r="A9" s="29"/>
      <c r="B9" s="30"/>
      <c r="C9" s="30"/>
      <c r="D9" s="30"/>
      <c r="E9" s="30"/>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3"/>
      <c r="AN9" s="33"/>
      <c r="AO9" s="33"/>
      <c r="AP9" s="33"/>
      <c r="AQ9" s="33"/>
      <c r="AR9" s="33"/>
      <c r="AS9" s="33"/>
      <c r="AT9" s="33"/>
      <c r="AU9" s="33"/>
      <c r="AV9" s="33"/>
      <c r="AW9" s="35"/>
    </row>
    <row r="10" spans="1:49" s="2" customFormat="1" ht="39" customHeight="1" x14ac:dyDescent="0.25">
      <c r="A10" s="242" t="s">
        <v>190</v>
      </c>
      <c r="B10" s="243"/>
      <c r="C10" s="244"/>
      <c r="D10" s="244" t="s">
        <v>56</v>
      </c>
      <c r="E10" s="244"/>
      <c r="F10" s="244" t="s">
        <v>58</v>
      </c>
      <c r="G10" s="244"/>
      <c r="H10" s="244"/>
      <c r="I10" s="244"/>
      <c r="J10" s="244"/>
      <c r="K10" s="244"/>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244"/>
      <c r="AJ10" s="244"/>
      <c r="AK10" s="244"/>
      <c r="AL10" s="244"/>
      <c r="AM10" s="244"/>
      <c r="AN10" s="244"/>
      <c r="AO10" s="244"/>
      <c r="AP10" s="244"/>
      <c r="AQ10" s="244" t="s">
        <v>66</v>
      </c>
      <c r="AR10" s="244" t="s">
        <v>67</v>
      </c>
      <c r="AS10" s="250" t="s">
        <v>171</v>
      </c>
      <c r="AT10" s="250" t="s">
        <v>68</v>
      </c>
      <c r="AU10" s="250" t="s">
        <v>69</v>
      </c>
      <c r="AV10" s="250" t="s">
        <v>70</v>
      </c>
      <c r="AW10" s="260" t="s">
        <v>71</v>
      </c>
    </row>
    <row r="11" spans="1:49" s="3" customFormat="1" ht="30.75" customHeight="1" x14ac:dyDescent="0.2">
      <c r="A11" s="253" t="s">
        <v>159</v>
      </c>
      <c r="B11" s="253" t="s">
        <v>54</v>
      </c>
      <c r="C11" s="258" t="s">
        <v>55</v>
      </c>
      <c r="D11" s="258" t="s">
        <v>43</v>
      </c>
      <c r="E11" s="258" t="s">
        <v>57</v>
      </c>
      <c r="F11" s="258" t="s">
        <v>59</v>
      </c>
      <c r="G11" s="258" t="s">
        <v>60</v>
      </c>
      <c r="H11" s="258" t="s">
        <v>61</v>
      </c>
      <c r="I11" s="258" t="s">
        <v>62</v>
      </c>
      <c r="J11" s="258" t="s">
        <v>63</v>
      </c>
      <c r="K11" s="255" t="s">
        <v>64</v>
      </c>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7"/>
      <c r="AM11" s="263" t="s">
        <v>65</v>
      </c>
      <c r="AN11" s="263"/>
      <c r="AO11" s="263"/>
      <c r="AP11" s="263"/>
      <c r="AQ11" s="258"/>
      <c r="AR11" s="258"/>
      <c r="AS11" s="251"/>
      <c r="AT11" s="251"/>
      <c r="AU11" s="251"/>
      <c r="AV11" s="251"/>
      <c r="AW11" s="261"/>
    </row>
    <row r="12" spans="1:49" s="3" customFormat="1" ht="34.5" customHeight="1" x14ac:dyDescent="0.2">
      <c r="A12" s="253"/>
      <c r="B12" s="253"/>
      <c r="C12" s="258"/>
      <c r="D12" s="258"/>
      <c r="E12" s="258"/>
      <c r="F12" s="258"/>
      <c r="G12" s="258"/>
      <c r="H12" s="258"/>
      <c r="I12" s="258"/>
      <c r="J12" s="258"/>
      <c r="K12" s="255">
        <v>2016</v>
      </c>
      <c r="L12" s="256"/>
      <c r="M12" s="256"/>
      <c r="N12" s="257"/>
      <c r="O12" s="255">
        <v>2017</v>
      </c>
      <c r="P12" s="256"/>
      <c r="Q12" s="256"/>
      <c r="R12" s="256"/>
      <c r="S12" s="256"/>
      <c r="T12" s="257"/>
      <c r="U12" s="255">
        <v>2018</v>
      </c>
      <c r="V12" s="256"/>
      <c r="W12" s="256"/>
      <c r="X12" s="256"/>
      <c r="Y12" s="256"/>
      <c r="Z12" s="257"/>
      <c r="AA12" s="255">
        <v>2019</v>
      </c>
      <c r="AB12" s="256"/>
      <c r="AC12" s="256"/>
      <c r="AD12" s="256"/>
      <c r="AE12" s="256"/>
      <c r="AF12" s="257"/>
      <c r="AG12" s="255">
        <v>2020</v>
      </c>
      <c r="AH12" s="256"/>
      <c r="AI12" s="256"/>
      <c r="AJ12" s="256"/>
      <c r="AK12" s="256"/>
      <c r="AL12" s="257"/>
      <c r="AM12" s="258" t="s">
        <v>5</v>
      </c>
      <c r="AN12" s="258" t="s">
        <v>6</v>
      </c>
      <c r="AO12" s="258" t="s">
        <v>7</v>
      </c>
      <c r="AP12" s="258" t="s">
        <v>8</v>
      </c>
      <c r="AQ12" s="258"/>
      <c r="AR12" s="258"/>
      <c r="AS12" s="251"/>
      <c r="AT12" s="251"/>
      <c r="AU12" s="251"/>
      <c r="AV12" s="251"/>
      <c r="AW12" s="261"/>
    </row>
    <row r="13" spans="1:49" s="3" customFormat="1" ht="44.25" customHeight="1" thickBot="1" x14ac:dyDescent="0.25">
      <c r="A13" s="254"/>
      <c r="B13" s="254"/>
      <c r="C13" s="259"/>
      <c r="D13" s="259"/>
      <c r="E13" s="259"/>
      <c r="F13" s="259"/>
      <c r="G13" s="259"/>
      <c r="H13" s="259"/>
      <c r="I13" s="259"/>
      <c r="J13" s="259"/>
      <c r="K13" s="165" t="s">
        <v>160</v>
      </c>
      <c r="L13" s="165" t="s">
        <v>161</v>
      </c>
      <c r="M13" s="165" t="s">
        <v>162</v>
      </c>
      <c r="N13" s="44" t="s">
        <v>31</v>
      </c>
      <c r="O13" s="165" t="s">
        <v>163</v>
      </c>
      <c r="P13" s="165" t="s">
        <v>164</v>
      </c>
      <c r="Q13" s="165" t="s">
        <v>165</v>
      </c>
      <c r="R13" s="165" t="s">
        <v>161</v>
      </c>
      <c r="S13" s="165" t="s">
        <v>162</v>
      </c>
      <c r="T13" s="44" t="s">
        <v>31</v>
      </c>
      <c r="U13" s="165" t="s">
        <v>163</v>
      </c>
      <c r="V13" s="165" t="s">
        <v>164</v>
      </c>
      <c r="W13" s="165" t="s">
        <v>165</v>
      </c>
      <c r="X13" s="165" t="s">
        <v>161</v>
      </c>
      <c r="Y13" s="165" t="s">
        <v>162</v>
      </c>
      <c r="Z13" s="44" t="s">
        <v>31</v>
      </c>
      <c r="AA13" s="165" t="s">
        <v>163</v>
      </c>
      <c r="AB13" s="165" t="s">
        <v>164</v>
      </c>
      <c r="AC13" s="165" t="s">
        <v>165</v>
      </c>
      <c r="AD13" s="165" t="s">
        <v>161</v>
      </c>
      <c r="AE13" s="165" t="s">
        <v>162</v>
      </c>
      <c r="AF13" s="44" t="s">
        <v>31</v>
      </c>
      <c r="AG13" s="165" t="s">
        <v>163</v>
      </c>
      <c r="AH13" s="165" t="s">
        <v>164</v>
      </c>
      <c r="AI13" s="165" t="s">
        <v>165</v>
      </c>
      <c r="AJ13" s="165" t="s">
        <v>161</v>
      </c>
      <c r="AK13" s="165" t="s">
        <v>162</v>
      </c>
      <c r="AL13" s="44" t="s">
        <v>31</v>
      </c>
      <c r="AM13" s="259"/>
      <c r="AN13" s="259"/>
      <c r="AO13" s="259"/>
      <c r="AP13" s="259"/>
      <c r="AQ13" s="259"/>
      <c r="AR13" s="259"/>
      <c r="AS13" s="252"/>
      <c r="AT13" s="252"/>
      <c r="AU13" s="252"/>
      <c r="AV13" s="252"/>
      <c r="AW13" s="262"/>
    </row>
    <row r="14" spans="1:49" s="3" customFormat="1" ht="409.6" customHeight="1" thickBot="1" x14ac:dyDescent="0.25">
      <c r="A14" s="105">
        <v>42</v>
      </c>
      <c r="B14" s="105">
        <v>185</v>
      </c>
      <c r="C14" s="87" t="s">
        <v>105</v>
      </c>
      <c r="D14" s="105">
        <v>70</v>
      </c>
      <c r="E14" s="20" t="s">
        <v>106</v>
      </c>
      <c r="F14" s="105">
        <v>390</v>
      </c>
      <c r="G14" s="87" t="s">
        <v>107</v>
      </c>
      <c r="H14" s="21" t="s">
        <v>99</v>
      </c>
      <c r="I14" s="105" t="s">
        <v>108</v>
      </c>
      <c r="J14" s="113">
        <v>1</v>
      </c>
      <c r="K14" s="113"/>
      <c r="L14" s="113">
        <v>0.04</v>
      </c>
      <c r="M14" s="113">
        <v>0.04</v>
      </c>
      <c r="N14" s="141">
        <v>0.04</v>
      </c>
      <c r="O14" s="141"/>
      <c r="P14" s="140">
        <v>0.28000000000000003</v>
      </c>
      <c r="Q14" s="140">
        <v>0.28000000000000003</v>
      </c>
      <c r="R14" s="140">
        <v>0.28000000000000003</v>
      </c>
      <c r="S14" s="140"/>
      <c r="T14" s="140"/>
      <c r="U14" s="140"/>
      <c r="V14" s="140">
        <v>0.28000000000000003</v>
      </c>
      <c r="W14" s="113"/>
      <c r="X14" s="113"/>
      <c r="Y14" s="115"/>
      <c r="Z14" s="116"/>
      <c r="AA14" s="116"/>
      <c r="AB14" s="113">
        <v>0.3</v>
      </c>
      <c r="AC14" s="113"/>
      <c r="AD14" s="113"/>
      <c r="AE14" s="113"/>
      <c r="AF14" s="113"/>
      <c r="AG14" s="113"/>
      <c r="AH14" s="113">
        <v>0.1</v>
      </c>
      <c r="AI14" s="46"/>
      <c r="AJ14" s="46"/>
      <c r="AK14" s="45"/>
      <c r="AL14" s="45"/>
      <c r="AM14" s="114">
        <v>7.0000000000000007E-2</v>
      </c>
      <c r="AN14" s="163">
        <v>0.106</v>
      </c>
      <c r="AO14" s="137">
        <v>0.21</v>
      </c>
      <c r="AP14" s="114"/>
      <c r="AQ14" s="42">
        <f>AM14/P14</f>
        <v>0.25</v>
      </c>
      <c r="AR14" s="42">
        <f>(AM14+N14)/J14</f>
        <v>0.11000000000000001</v>
      </c>
      <c r="AS14" s="142" t="s">
        <v>115</v>
      </c>
      <c r="AT14" s="143" t="s">
        <v>74</v>
      </c>
      <c r="AU14" s="143" t="s">
        <v>74</v>
      </c>
      <c r="AV14" s="144" t="s">
        <v>116</v>
      </c>
      <c r="AW14" s="145" t="s">
        <v>117</v>
      </c>
    </row>
    <row r="15" spans="1:49" ht="66.75" customHeight="1" thickBot="1" x14ac:dyDescent="0.3">
      <c r="A15" s="231" t="s">
        <v>166</v>
      </c>
      <c r="B15" s="232"/>
      <c r="C15" s="232"/>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32"/>
      <c r="AV15" s="232"/>
      <c r="AW15" s="233"/>
    </row>
  </sheetData>
  <mergeCells count="43">
    <mergeCell ref="AW10:AW13"/>
    <mergeCell ref="G11:G13"/>
    <mergeCell ref="H11:H13"/>
    <mergeCell ref="AO12:AO13"/>
    <mergeCell ref="AP12:AP13"/>
    <mergeCell ref="AQ10:AQ13"/>
    <mergeCell ref="AR10:AR13"/>
    <mergeCell ref="AT10:AT13"/>
    <mergeCell ref="AS10:AS13"/>
    <mergeCell ref="F10:AP10"/>
    <mergeCell ref="AM12:AM13"/>
    <mergeCell ref="AN12:AN13"/>
    <mergeCell ref="K12:N12"/>
    <mergeCell ref="AV10:AV13"/>
    <mergeCell ref="AM11:AP11"/>
    <mergeCell ref="B11:B13"/>
    <mergeCell ref="K11:AL11"/>
    <mergeCell ref="O12:T12"/>
    <mergeCell ref="U12:Z12"/>
    <mergeCell ref="AA12:AF12"/>
    <mergeCell ref="AG12:AL12"/>
    <mergeCell ref="C11:C13"/>
    <mergeCell ref="D11:D13"/>
    <mergeCell ref="E11:E13"/>
    <mergeCell ref="F11:F13"/>
    <mergeCell ref="I11:I13"/>
    <mergeCell ref="J11:J13"/>
    <mergeCell ref="A15:AW15"/>
    <mergeCell ref="S8:AW8"/>
    <mergeCell ref="H2:AW2"/>
    <mergeCell ref="H3:AW3"/>
    <mergeCell ref="J4:AW4"/>
    <mergeCell ref="J5:AW5"/>
    <mergeCell ref="S7:AW7"/>
    <mergeCell ref="H4:I4"/>
    <mergeCell ref="H5:I5"/>
    <mergeCell ref="A2:G5"/>
    <mergeCell ref="A10:C10"/>
    <mergeCell ref="D10:E10"/>
    <mergeCell ref="A7:R7"/>
    <mergeCell ref="A8:R8"/>
    <mergeCell ref="AU10:AU13"/>
    <mergeCell ref="A11:A13"/>
  </mergeCells>
  <phoneticPr fontId="8" type="noConversion"/>
  <hyperlinks>
    <hyperlink ref="AW14" r:id="rId1" display="http://www.ambientebogota.gov.co/web/transparencia/inicio" xr:uid="{00000000-0004-0000-0000-000000000000}"/>
  </hyperlinks>
  <printOptions horizontalCentered="1" verticalCentered="1"/>
  <pageMargins left="0" right="0" top="0.55118110236220474" bottom="0" header="0.31496062992125984" footer="0.31496062992125984"/>
  <pageSetup scale="17" fitToWidth="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45"/>
  <sheetViews>
    <sheetView tabSelected="1" view="pageBreakPreview" zoomScale="60" zoomScaleNormal="60" workbookViewId="0">
      <selection activeCell="E9" sqref="E9:E32"/>
    </sheetView>
  </sheetViews>
  <sheetFormatPr baseColWidth="10" defaultColWidth="11.42578125" defaultRowHeight="15.75" x14ac:dyDescent="0.25"/>
  <cols>
    <col min="1" max="1" width="19.5703125" style="1" customWidth="1"/>
    <col min="2" max="2" width="7.28515625" style="1" customWidth="1"/>
    <col min="3" max="3" width="43.7109375" style="1" customWidth="1"/>
    <col min="4" max="4" width="18.42578125" style="1" customWidth="1"/>
    <col min="5" max="5" width="13.28515625" style="6" customWidth="1"/>
    <col min="6" max="6" width="11.85546875" style="6" customWidth="1"/>
    <col min="7" max="7" width="13.85546875" style="22" customWidth="1"/>
    <col min="8" max="8" width="17.7109375" style="7" customWidth="1"/>
    <col min="9" max="9" width="24.7109375" style="7" customWidth="1"/>
    <col min="10" max="10" width="15.28515625" style="7" customWidth="1"/>
    <col min="11" max="11" width="18.140625" style="7" customWidth="1"/>
    <col min="12" max="13" width="18.28515625" style="7" customWidth="1"/>
    <col min="14" max="17" width="16.85546875" style="7" customWidth="1"/>
    <col min="18" max="19" width="18.28515625" style="7" customWidth="1"/>
    <col min="20" max="20" width="16" style="7" customWidth="1"/>
    <col min="21" max="21" width="18.28515625" style="7" customWidth="1"/>
    <col min="22" max="22" width="17.140625" style="7" customWidth="1"/>
    <col min="23" max="23" width="15.5703125" style="7" customWidth="1"/>
    <col min="24" max="25" width="15.28515625" style="7" customWidth="1"/>
    <col min="26" max="28" width="16.140625" style="7" customWidth="1"/>
    <col min="29" max="29" width="16.28515625" style="7" customWidth="1"/>
    <col min="30" max="31" width="18.28515625" style="7" customWidth="1"/>
    <col min="32" max="35" width="16.28515625" style="7" customWidth="1"/>
    <col min="36" max="36" width="18.28515625" style="7" customWidth="1"/>
    <col min="37" max="37" width="19" style="1" customWidth="1"/>
    <col min="38" max="38" width="23.28515625" style="1" customWidth="1"/>
    <col min="39" max="39" width="18.28515625" style="16" customWidth="1"/>
    <col min="40" max="40" width="19.140625" style="16" customWidth="1"/>
    <col min="41" max="41" width="13.42578125" style="1" customWidth="1"/>
    <col min="42" max="42" width="13.7109375" style="1" customWidth="1"/>
    <col min="43" max="43" width="93.42578125" style="1" customWidth="1"/>
    <col min="44" max="44" width="41.5703125" style="1" customWidth="1"/>
    <col min="45" max="45" width="33.7109375" style="1" customWidth="1"/>
    <col min="46" max="46" width="32.85546875" style="1" customWidth="1"/>
    <col min="47" max="47" width="22.42578125" style="1" customWidth="1"/>
    <col min="48" max="16384" width="11.42578125" style="1"/>
  </cols>
  <sheetData>
    <row r="1" spans="1:47" ht="38.25" customHeight="1" x14ac:dyDescent="0.25">
      <c r="A1" s="340"/>
      <c r="B1" s="341"/>
      <c r="C1" s="341"/>
      <c r="D1" s="341"/>
      <c r="E1" s="341"/>
      <c r="F1" s="235" t="s">
        <v>0</v>
      </c>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row>
    <row r="2" spans="1:47" ht="30.75" customHeight="1" x14ac:dyDescent="0.25">
      <c r="A2" s="342"/>
      <c r="B2" s="343"/>
      <c r="C2" s="343"/>
      <c r="D2" s="343"/>
      <c r="E2" s="343"/>
      <c r="F2" s="235" t="s">
        <v>72</v>
      </c>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row>
    <row r="3" spans="1:47" ht="35.450000000000003" customHeight="1" x14ac:dyDescent="0.25">
      <c r="A3" s="342"/>
      <c r="B3" s="343"/>
      <c r="C3" s="343"/>
      <c r="D3" s="343"/>
      <c r="E3" s="343"/>
      <c r="F3" s="235" t="s">
        <v>1</v>
      </c>
      <c r="G3" s="235"/>
      <c r="H3" s="235"/>
      <c r="I3" s="235"/>
      <c r="J3" s="235"/>
      <c r="K3" s="235"/>
      <c r="L3" s="235"/>
      <c r="M3" s="235"/>
      <c r="N3" s="235"/>
      <c r="O3" s="235"/>
      <c r="P3" s="235"/>
      <c r="Q3" s="235" t="s">
        <v>75</v>
      </c>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row>
    <row r="4" spans="1:47" ht="34.9" customHeight="1" thickBot="1" x14ac:dyDescent="0.3">
      <c r="A4" s="344"/>
      <c r="B4" s="345"/>
      <c r="C4" s="345"/>
      <c r="D4" s="345"/>
      <c r="E4" s="345"/>
      <c r="F4" s="235" t="s">
        <v>3</v>
      </c>
      <c r="G4" s="235"/>
      <c r="H4" s="235"/>
      <c r="I4" s="235"/>
      <c r="J4" s="235"/>
      <c r="K4" s="235"/>
      <c r="L4" s="235"/>
      <c r="M4" s="235"/>
      <c r="N4" s="235"/>
      <c r="O4" s="235"/>
      <c r="P4" s="235"/>
      <c r="Q4" s="235" t="s">
        <v>87</v>
      </c>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row>
    <row r="5" spans="1:47" ht="14.25" customHeight="1" thickBot="1" x14ac:dyDescent="0.3">
      <c r="AN5" s="23"/>
    </row>
    <row r="6" spans="1:47" s="28" customFormat="1" ht="32.450000000000003" customHeight="1" x14ac:dyDescent="0.25">
      <c r="A6" s="253" t="s">
        <v>32</v>
      </c>
      <c r="B6" s="258" t="s">
        <v>42</v>
      </c>
      <c r="C6" s="258"/>
      <c r="D6" s="258"/>
      <c r="E6" s="258" t="s">
        <v>46</v>
      </c>
      <c r="F6" s="244" t="s">
        <v>93</v>
      </c>
      <c r="G6" s="258" t="s">
        <v>47</v>
      </c>
      <c r="H6" s="258" t="s">
        <v>48</v>
      </c>
      <c r="I6" s="255" t="s">
        <v>49</v>
      </c>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I6" s="256"/>
      <c r="AJ6" s="257"/>
      <c r="AK6" s="258" t="s">
        <v>50</v>
      </c>
      <c r="AL6" s="258"/>
      <c r="AM6" s="258"/>
      <c r="AN6" s="258"/>
      <c r="AO6" s="258" t="s">
        <v>52</v>
      </c>
      <c r="AP6" s="258" t="s">
        <v>53</v>
      </c>
      <c r="AQ6" s="293" t="s">
        <v>172</v>
      </c>
      <c r="AR6" s="293" t="s">
        <v>101</v>
      </c>
      <c r="AS6" s="293" t="s">
        <v>102</v>
      </c>
      <c r="AT6" s="293" t="s">
        <v>103</v>
      </c>
      <c r="AU6" s="293" t="s">
        <v>104</v>
      </c>
    </row>
    <row r="7" spans="1:47" s="28" customFormat="1" ht="27" customHeight="1" x14ac:dyDescent="0.25">
      <c r="A7" s="253"/>
      <c r="B7" s="258"/>
      <c r="C7" s="258"/>
      <c r="D7" s="258"/>
      <c r="E7" s="258"/>
      <c r="F7" s="258"/>
      <c r="G7" s="258"/>
      <c r="H7" s="258"/>
      <c r="I7" s="255">
        <v>2016</v>
      </c>
      <c r="J7" s="256"/>
      <c r="K7" s="256"/>
      <c r="L7" s="257"/>
      <c r="M7" s="255">
        <v>2017</v>
      </c>
      <c r="N7" s="256"/>
      <c r="O7" s="256"/>
      <c r="P7" s="256"/>
      <c r="Q7" s="256"/>
      <c r="R7" s="257"/>
      <c r="S7" s="255">
        <v>2018</v>
      </c>
      <c r="T7" s="256"/>
      <c r="U7" s="256"/>
      <c r="V7" s="256"/>
      <c r="W7" s="256"/>
      <c r="X7" s="257"/>
      <c r="Y7" s="255">
        <v>2019</v>
      </c>
      <c r="Z7" s="256"/>
      <c r="AA7" s="256"/>
      <c r="AB7" s="256"/>
      <c r="AC7" s="256"/>
      <c r="AD7" s="257"/>
      <c r="AE7" s="255">
        <v>2020</v>
      </c>
      <c r="AF7" s="256"/>
      <c r="AG7" s="256"/>
      <c r="AH7" s="256"/>
      <c r="AI7" s="256"/>
      <c r="AJ7" s="257"/>
      <c r="AK7" s="346" t="s">
        <v>51</v>
      </c>
      <c r="AL7" s="346"/>
      <c r="AM7" s="346"/>
      <c r="AN7" s="346"/>
      <c r="AO7" s="258"/>
      <c r="AP7" s="258"/>
      <c r="AQ7" s="294"/>
      <c r="AR7" s="294"/>
      <c r="AS7" s="294"/>
      <c r="AT7" s="294"/>
      <c r="AU7" s="294"/>
    </row>
    <row r="8" spans="1:47" s="28" customFormat="1" ht="45.75" customHeight="1" thickBot="1" x14ac:dyDescent="0.3">
      <c r="A8" s="320"/>
      <c r="B8" s="106" t="s">
        <v>43</v>
      </c>
      <c r="C8" s="106" t="s">
        <v>44</v>
      </c>
      <c r="D8" s="118" t="s">
        <v>45</v>
      </c>
      <c r="E8" s="338"/>
      <c r="F8" s="338"/>
      <c r="G8" s="338"/>
      <c r="H8" s="339"/>
      <c r="I8" s="165" t="s">
        <v>167</v>
      </c>
      <c r="J8" s="165" t="s">
        <v>161</v>
      </c>
      <c r="K8" s="165" t="s">
        <v>168</v>
      </c>
      <c r="L8" s="227" t="s">
        <v>31</v>
      </c>
      <c r="M8" s="227" t="s">
        <v>163</v>
      </c>
      <c r="N8" s="165" t="s">
        <v>164</v>
      </c>
      <c r="O8" s="165" t="s">
        <v>165</v>
      </c>
      <c r="P8" s="165" t="s">
        <v>161</v>
      </c>
      <c r="Q8" s="165" t="s">
        <v>162</v>
      </c>
      <c r="R8" s="106" t="s">
        <v>31</v>
      </c>
      <c r="S8" s="165" t="s">
        <v>163</v>
      </c>
      <c r="T8" s="165" t="s">
        <v>164</v>
      </c>
      <c r="U8" s="165" t="s">
        <v>165</v>
      </c>
      <c r="V8" s="165" t="s">
        <v>161</v>
      </c>
      <c r="W8" s="165" t="s">
        <v>162</v>
      </c>
      <c r="X8" s="106" t="s">
        <v>31</v>
      </c>
      <c r="Y8" s="165" t="s">
        <v>163</v>
      </c>
      <c r="Z8" s="165" t="s">
        <v>164</v>
      </c>
      <c r="AA8" s="165" t="s">
        <v>165</v>
      </c>
      <c r="AB8" s="165" t="s">
        <v>161</v>
      </c>
      <c r="AC8" s="165" t="s">
        <v>162</v>
      </c>
      <c r="AD8" s="106" t="s">
        <v>31</v>
      </c>
      <c r="AE8" s="165" t="s">
        <v>163</v>
      </c>
      <c r="AF8" s="165" t="s">
        <v>164</v>
      </c>
      <c r="AG8" s="165" t="s">
        <v>165</v>
      </c>
      <c r="AH8" s="165" t="s">
        <v>161</v>
      </c>
      <c r="AI8" s="165" t="s">
        <v>162</v>
      </c>
      <c r="AJ8" s="106" t="s">
        <v>31</v>
      </c>
      <c r="AK8" s="106" t="s">
        <v>5</v>
      </c>
      <c r="AL8" s="106" t="s">
        <v>6</v>
      </c>
      <c r="AM8" s="106" t="s">
        <v>7</v>
      </c>
      <c r="AN8" s="106" t="s">
        <v>8</v>
      </c>
      <c r="AO8" s="338"/>
      <c r="AP8" s="338"/>
      <c r="AQ8" s="295"/>
      <c r="AR8" s="295"/>
      <c r="AS8" s="295"/>
      <c r="AT8" s="295"/>
      <c r="AU8" s="295"/>
    </row>
    <row r="9" spans="1:47" s="5" customFormat="1" ht="117.75" customHeight="1" thickBot="1" x14ac:dyDescent="0.3">
      <c r="A9" s="334" t="s">
        <v>82</v>
      </c>
      <c r="B9" s="312">
        <v>1</v>
      </c>
      <c r="C9" s="315" t="s">
        <v>94</v>
      </c>
      <c r="D9" s="332" t="s">
        <v>79</v>
      </c>
      <c r="E9" s="330" t="s">
        <v>98</v>
      </c>
      <c r="F9" s="329" t="s">
        <v>74</v>
      </c>
      <c r="G9" s="38" t="s">
        <v>9</v>
      </c>
      <c r="H9" s="88">
        <v>0.3</v>
      </c>
      <c r="I9" s="88"/>
      <c r="J9" s="88">
        <v>0.04</v>
      </c>
      <c r="K9" s="228">
        <v>0.04</v>
      </c>
      <c r="L9" s="229">
        <v>0.04</v>
      </c>
      <c r="M9" s="229"/>
      <c r="N9" s="88">
        <v>0.08</v>
      </c>
      <c r="O9" s="88">
        <v>0.08</v>
      </c>
      <c r="P9" s="88">
        <v>0.08</v>
      </c>
      <c r="Q9" s="88"/>
      <c r="R9" s="100"/>
      <c r="S9" s="100"/>
      <c r="T9" s="88">
        <v>0.1</v>
      </c>
      <c r="U9" s="88"/>
      <c r="V9" s="88"/>
      <c r="W9" s="109"/>
      <c r="X9" s="110"/>
      <c r="Y9" s="110"/>
      <c r="Z9" s="88">
        <v>0.06</v>
      </c>
      <c r="AA9" s="88"/>
      <c r="AB9" s="88"/>
      <c r="AC9" s="88"/>
      <c r="AD9" s="88"/>
      <c r="AE9" s="88"/>
      <c r="AF9" s="132">
        <v>0.02</v>
      </c>
      <c r="AG9" s="111"/>
      <c r="AH9" s="111"/>
      <c r="AI9" s="111"/>
      <c r="AJ9" s="112"/>
      <c r="AK9" s="146">
        <v>0.02</v>
      </c>
      <c r="AL9" s="164">
        <v>4.3999999999999997E-2</v>
      </c>
      <c r="AM9" s="135">
        <v>7.1999999999999995E-2</v>
      </c>
      <c r="AN9" s="138"/>
      <c r="AO9" s="121">
        <v>0.89999999999999991</v>
      </c>
      <c r="AP9" s="122">
        <v>0.37333333333333329</v>
      </c>
      <c r="AQ9" s="317" t="s">
        <v>173</v>
      </c>
      <c r="AR9" s="296" t="s">
        <v>74</v>
      </c>
      <c r="AS9" s="296" t="s">
        <v>74</v>
      </c>
      <c r="AT9" s="297" t="s">
        <v>174</v>
      </c>
      <c r="AU9" s="300" t="s">
        <v>175</v>
      </c>
    </row>
    <row r="10" spans="1:47" s="5" customFormat="1" ht="93" customHeight="1" x14ac:dyDescent="0.25">
      <c r="A10" s="334"/>
      <c r="B10" s="313"/>
      <c r="C10" s="310"/>
      <c r="D10" s="332"/>
      <c r="E10" s="330"/>
      <c r="F10" s="330"/>
      <c r="G10" s="36" t="s">
        <v>10</v>
      </c>
      <c r="H10" s="56">
        <f>+O10+T10+Z10+AF10+K10</f>
        <v>6138628789</v>
      </c>
      <c r="I10" s="56"/>
      <c r="J10" s="97">
        <v>1215000000</v>
      </c>
      <c r="K10" s="97">
        <v>1017857121</v>
      </c>
      <c r="L10" s="119">
        <v>971913980</v>
      </c>
      <c r="M10" s="119"/>
      <c r="N10" s="98">
        <v>1325800000</v>
      </c>
      <c r="O10" s="97">
        <v>1425771668</v>
      </c>
      <c r="P10" s="97">
        <v>1425771668</v>
      </c>
      <c r="Q10" s="97"/>
      <c r="R10" s="97"/>
      <c r="S10" s="97"/>
      <c r="T10" s="97">
        <v>1295000000</v>
      </c>
      <c r="U10" s="97"/>
      <c r="V10" s="98"/>
      <c r="W10" s="83"/>
      <c r="X10" s="99"/>
      <c r="Y10" s="99"/>
      <c r="Z10" s="97">
        <v>1200000000</v>
      </c>
      <c r="AA10" s="97"/>
      <c r="AB10" s="97"/>
      <c r="AC10" s="97"/>
      <c r="AD10" s="97"/>
      <c r="AE10" s="97"/>
      <c r="AF10" s="97">
        <v>1200000000</v>
      </c>
      <c r="AG10" s="56"/>
      <c r="AH10" s="56"/>
      <c r="AI10" s="56"/>
      <c r="AJ10" s="56"/>
      <c r="AK10" s="72">
        <v>391038500</v>
      </c>
      <c r="AL10" s="72">
        <v>544860500</v>
      </c>
      <c r="AM10" s="131">
        <v>1222313168</v>
      </c>
      <c r="AN10" s="119"/>
      <c r="AO10" s="121">
        <v>0.85729938070280132</v>
      </c>
      <c r="AP10" s="122">
        <v>0.35691921702500168</v>
      </c>
      <c r="AQ10" s="318"/>
      <c r="AR10" s="337"/>
      <c r="AS10" s="296"/>
      <c r="AT10" s="298"/>
      <c r="AU10" s="301"/>
    </row>
    <row r="11" spans="1:47" s="5" customFormat="1" ht="178.5" customHeight="1" x14ac:dyDescent="0.25">
      <c r="A11" s="334"/>
      <c r="B11" s="313"/>
      <c r="C11" s="310"/>
      <c r="D11" s="332"/>
      <c r="E11" s="330"/>
      <c r="F11" s="330"/>
      <c r="G11" s="36" t="s">
        <v>11</v>
      </c>
      <c r="H11" s="59"/>
      <c r="I11" s="59"/>
      <c r="J11" s="65"/>
      <c r="K11" s="65"/>
      <c r="L11" s="120"/>
      <c r="M11" s="120"/>
      <c r="N11" s="59">
        <v>0</v>
      </c>
      <c r="O11" s="59">
        <v>0</v>
      </c>
      <c r="P11" s="59">
        <v>0</v>
      </c>
      <c r="Q11" s="59"/>
      <c r="R11" s="58"/>
      <c r="S11" s="58"/>
      <c r="T11" s="59"/>
      <c r="U11" s="59"/>
      <c r="V11" s="59"/>
      <c r="W11" s="80"/>
      <c r="X11" s="90"/>
      <c r="Y11" s="90"/>
      <c r="Z11" s="59"/>
      <c r="AA11" s="59"/>
      <c r="AB11" s="59"/>
      <c r="AC11" s="59"/>
      <c r="AD11" s="59"/>
      <c r="AE11" s="59"/>
      <c r="AF11" s="59"/>
      <c r="AG11" s="59"/>
      <c r="AH11" s="59"/>
      <c r="AI11" s="59"/>
      <c r="AJ11" s="59"/>
      <c r="AK11" s="91"/>
      <c r="AL11" s="91"/>
      <c r="AM11" s="91"/>
      <c r="AN11" s="120"/>
      <c r="AO11" s="125"/>
      <c r="AP11" s="126"/>
      <c r="AQ11" s="318"/>
      <c r="AR11" s="337"/>
      <c r="AS11" s="296"/>
      <c r="AT11" s="298"/>
      <c r="AU11" s="301"/>
    </row>
    <row r="12" spans="1:47" s="5" customFormat="1" ht="93" customHeight="1" x14ac:dyDescent="0.25">
      <c r="A12" s="334"/>
      <c r="B12" s="313"/>
      <c r="C12" s="310"/>
      <c r="D12" s="332"/>
      <c r="E12" s="330"/>
      <c r="F12" s="330"/>
      <c r="G12" s="36" t="s">
        <v>12</v>
      </c>
      <c r="H12" s="59"/>
      <c r="I12" s="59"/>
      <c r="J12" s="65"/>
      <c r="K12" s="65"/>
      <c r="L12" s="120"/>
      <c r="M12" s="120"/>
      <c r="N12" s="62">
        <v>625903419</v>
      </c>
      <c r="O12" s="62">
        <v>625903419</v>
      </c>
      <c r="P12" s="62">
        <v>620935578</v>
      </c>
      <c r="Q12" s="59"/>
      <c r="R12" s="59"/>
      <c r="S12" s="59"/>
      <c r="T12" s="56"/>
      <c r="U12" s="56"/>
      <c r="V12" s="77"/>
      <c r="W12" s="92"/>
      <c r="X12" s="86"/>
      <c r="Y12" s="86"/>
      <c r="Z12" s="86"/>
      <c r="AA12" s="59"/>
      <c r="AB12" s="59"/>
      <c r="AC12" s="59"/>
      <c r="AD12" s="59"/>
      <c r="AE12" s="59"/>
      <c r="AF12" s="59"/>
      <c r="AG12" s="59"/>
      <c r="AH12" s="59"/>
      <c r="AI12" s="59"/>
      <c r="AJ12" s="59"/>
      <c r="AK12" s="72">
        <v>139387372</v>
      </c>
      <c r="AL12" s="72">
        <v>295956830</v>
      </c>
      <c r="AM12" s="91">
        <v>526220577</v>
      </c>
      <c r="AN12" s="120"/>
      <c r="AO12" s="127"/>
      <c r="AP12" s="126"/>
      <c r="AQ12" s="318"/>
      <c r="AR12" s="337"/>
      <c r="AS12" s="296"/>
      <c r="AT12" s="298"/>
      <c r="AU12" s="301"/>
    </row>
    <row r="13" spans="1:47" s="5" customFormat="1" ht="147.75" customHeight="1" x14ac:dyDescent="0.25">
      <c r="A13" s="334"/>
      <c r="B13" s="313"/>
      <c r="C13" s="310"/>
      <c r="D13" s="332"/>
      <c r="E13" s="330"/>
      <c r="F13" s="330"/>
      <c r="G13" s="36" t="s">
        <v>13</v>
      </c>
      <c r="H13" s="88">
        <f t="shared" ref="H13:AF13" si="0">+H9+H11</f>
        <v>0.3</v>
      </c>
      <c r="I13" s="88"/>
      <c r="J13" s="88">
        <f t="shared" si="0"/>
        <v>0.04</v>
      </c>
      <c r="K13" s="88">
        <f t="shared" ref="K13:L14" si="1">+K9+K11</f>
        <v>0.04</v>
      </c>
      <c r="L13" s="134">
        <f t="shared" si="1"/>
        <v>0.04</v>
      </c>
      <c r="M13" s="134"/>
      <c r="N13" s="50">
        <v>0.08</v>
      </c>
      <c r="O13" s="50">
        <v>0.08</v>
      </c>
      <c r="P13" s="50">
        <v>0.08</v>
      </c>
      <c r="Q13" s="50">
        <f t="shared" si="0"/>
        <v>0</v>
      </c>
      <c r="R13" s="93">
        <f t="shared" si="0"/>
        <v>0</v>
      </c>
      <c r="S13" s="93"/>
      <c r="T13" s="50">
        <f t="shared" si="0"/>
        <v>0.1</v>
      </c>
      <c r="U13" s="50">
        <f t="shared" si="0"/>
        <v>0</v>
      </c>
      <c r="V13" s="50">
        <f t="shared" si="0"/>
        <v>0</v>
      </c>
      <c r="W13" s="85">
        <f t="shared" si="0"/>
        <v>0</v>
      </c>
      <c r="X13" s="94">
        <f t="shared" si="0"/>
        <v>0</v>
      </c>
      <c r="Y13" s="94"/>
      <c r="Z13" s="50">
        <f t="shared" si="0"/>
        <v>0.06</v>
      </c>
      <c r="AA13" s="50"/>
      <c r="AB13" s="50"/>
      <c r="AC13" s="50"/>
      <c r="AD13" s="50"/>
      <c r="AE13" s="50"/>
      <c r="AF13" s="50">
        <f t="shared" si="0"/>
        <v>0.02</v>
      </c>
      <c r="AG13" s="50">
        <f t="shared" ref="AG13:AJ13" si="2">+AG9+AG11</f>
        <v>0</v>
      </c>
      <c r="AH13" s="50">
        <f t="shared" si="2"/>
        <v>0</v>
      </c>
      <c r="AI13" s="50">
        <f t="shared" si="2"/>
        <v>0</v>
      </c>
      <c r="AJ13" s="50">
        <f t="shared" si="2"/>
        <v>0</v>
      </c>
      <c r="AK13" s="50">
        <v>0.02</v>
      </c>
      <c r="AL13" s="50">
        <f t="shared" ref="AL13:AM14" si="3">+AL9+AL11</f>
        <v>4.3999999999999997E-2</v>
      </c>
      <c r="AM13" s="134">
        <f t="shared" si="3"/>
        <v>7.1999999999999995E-2</v>
      </c>
      <c r="AN13" s="134"/>
      <c r="AO13" s="123">
        <v>0.89999999999999991</v>
      </c>
      <c r="AP13" s="124">
        <v>0.37333333333333329</v>
      </c>
      <c r="AQ13" s="318"/>
      <c r="AR13" s="337"/>
      <c r="AS13" s="296"/>
      <c r="AT13" s="298"/>
      <c r="AU13" s="301"/>
    </row>
    <row r="14" spans="1:47" s="5" customFormat="1" ht="93" customHeight="1" thickBot="1" x14ac:dyDescent="0.3">
      <c r="A14" s="335"/>
      <c r="B14" s="314"/>
      <c r="C14" s="316"/>
      <c r="D14" s="332"/>
      <c r="E14" s="330"/>
      <c r="F14" s="330"/>
      <c r="G14" s="37" t="s">
        <v>14</v>
      </c>
      <c r="H14" s="60">
        <f>+H10+H12</f>
        <v>6138628789</v>
      </c>
      <c r="I14" s="60"/>
      <c r="J14" s="70">
        <f>+J10+J12</f>
        <v>1215000000</v>
      </c>
      <c r="K14" s="70">
        <f>+K10+K12</f>
        <v>1017857121</v>
      </c>
      <c r="L14" s="130">
        <f t="shared" si="1"/>
        <v>971913980</v>
      </c>
      <c r="M14" s="130"/>
      <c r="N14" s="139">
        <v>1951703419</v>
      </c>
      <c r="O14" s="70">
        <v>2051675087</v>
      </c>
      <c r="P14" s="70">
        <v>2046707246</v>
      </c>
      <c r="Q14" s="70">
        <f t="shared" ref="Q14:AF14" si="4">+Q10+Q12</f>
        <v>0</v>
      </c>
      <c r="R14" s="70">
        <f t="shared" si="4"/>
        <v>0</v>
      </c>
      <c r="S14" s="70"/>
      <c r="T14" s="70">
        <f t="shared" si="4"/>
        <v>1295000000</v>
      </c>
      <c r="U14" s="70">
        <f t="shared" si="4"/>
        <v>0</v>
      </c>
      <c r="V14" s="70">
        <f t="shared" si="4"/>
        <v>0</v>
      </c>
      <c r="W14" s="70">
        <f t="shared" si="4"/>
        <v>0</v>
      </c>
      <c r="X14" s="70">
        <f t="shared" si="4"/>
        <v>0</v>
      </c>
      <c r="Y14" s="70"/>
      <c r="Z14" s="70">
        <f t="shared" si="4"/>
        <v>1200000000</v>
      </c>
      <c r="AA14" s="70"/>
      <c r="AB14" s="70"/>
      <c r="AC14" s="70"/>
      <c r="AD14" s="70"/>
      <c r="AE14" s="70"/>
      <c r="AF14" s="70">
        <f t="shared" si="4"/>
        <v>1200000000</v>
      </c>
      <c r="AG14" s="70">
        <f t="shared" ref="AG14:AJ14" si="5">+AG10+AG12</f>
        <v>0</v>
      </c>
      <c r="AH14" s="70">
        <f t="shared" si="5"/>
        <v>0</v>
      </c>
      <c r="AI14" s="70">
        <f t="shared" si="5"/>
        <v>0</v>
      </c>
      <c r="AJ14" s="70">
        <f t="shared" si="5"/>
        <v>0</v>
      </c>
      <c r="AK14" s="70">
        <v>530425872</v>
      </c>
      <c r="AL14" s="70">
        <f t="shared" si="3"/>
        <v>840817330</v>
      </c>
      <c r="AM14" s="130">
        <f t="shared" si="3"/>
        <v>1748533745</v>
      </c>
      <c r="AN14" s="130"/>
      <c r="AO14" s="128">
        <v>0.85431551015283791</v>
      </c>
      <c r="AP14" s="129">
        <v>0.44251574995299758</v>
      </c>
      <c r="AQ14" s="319"/>
      <c r="AR14" s="337"/>
      <c r="AS14" s="296"/>
      <c r="AT14" s="299"/>
      <c r="AU14" s="302"/>
    </row>
    <row r="15" spans="1:47" s="5" customFormat="1" ht="53.45" customHeight="1" x14ac:dyDescent="0.25">
      <c r="A15" s="336" t="s">
        <v>83</v>
      </c>
      <c r="B15" s="303">
        <v>2</v>
      </c>
      <c r="C15" s="309" t="s">
        <v>95</v>
      </c>
      <c r="D15" s="332" t="s">
        <v>79</v>
      </c>
      <c r="E15" s="330"/>
      <c r="F15" s="330"/>
      <c r="G15" s="38" t="s">
        <v>9</v>
      </c>
      <c r="H15" s="88">
        <v>0.5</v>
      </c>
      <c r="I15" s="88"/>
      <c r="J15" s="136">
        <v>0.09</v>
      </c>
      <c r="K15" s="136">
        <v>0.09</v>
      </c>
      <c r="L15" s="88">
        <v>0.09</v>
      </c>
      <c r="M15" s="88"/>
      <c r="N15" s="88">
        <v>0.14000000000000001</v>
      </c>
      <c r="O15" s="88">
        <v>0.14000000000000001</v>
      </c>
      <c r="P15" s="88">
        <v>0.14000000000000001</v>
      </c>
      <c r="Q15" s="88">
        <f t="shared" ref="Q15:X15" si="6">+Q11+Q13</f>
        <v>0</v>
      </c>
      <c r="R15" s="100">
        <f t="shared" si="6"/>
        <v>0</v>
      </c>
      <c r="S15" s="100"/>
      <c r="T15" s="88">
        <v>0.28000000000000003</v>
      </c>
      <c r="U15" s="88">
        <f t="shared" si="6"/>
        <v>0</v>
      </c>
      <c r="V15" s="88">
        <f t="shared" si="6"/>
        <v>0</v>
      </c>
      <c r="W15" s="101">
        <f t="shared" si="6"/>
        <v>0</v>
      </c>
      <c r="X15" s="102">
        <f t="shared" si="6"/>
        <v>0</v>
      </c>
      <c r="Y15" s="102"/>
      <c r="Z15" s="88">
        <v>0.42</v>
      </c>
      <c r="AA15" s="88"/>
      <c r="AB15" s="88"/>
      <c r="AC15" s="88"/>
      <c r="AD15" s="88"/>
      <c r="AE15" s="88"/>
      <c r="AF15" s="88">
        <v>0.5</v>
      </c>
      <c r="AG15" s="88"/>
      <c r="AH15" s="88"/>
      <c r="AI15" s="88"/>
      <c r="AJ15" s="88"/>
      <c r="AK15" s="88">
        <v>4.2000000000000003E-2</v>
      </c>
      <c r="AL15" s="88">
        <v>8.4000000000000005E-2</v>
      </c>
      <c r="AM15" s="136">
        <v>0.11899999999999999</v>
      </c>
      <c r="AN15" s="88"/>
      <c r="AO15" s="121">
        <v>0.84999999999999987</v>
      </c>
      <c r="AP15" s="122">
        <v>0.41799999999999998</v>
      </c>
      <c r="AQ15" s="283" t="s">
        <v>176</v>
      </c>
      <c r="AR15" s="286" t="s">
        <v>74</v>
      </c>
      <c r="AS15" s="286" t="s">
        <v>74</v>
      </c>
      <c r="AT15" s="289" t="s">
        <v>109</v>
      </c>
      <c r="AU15" s="290" t="s">
        <v>177</v>
      </c>
    </row>
    <row r="16" spans="1:47" s="5" customFormat="1" ht="53.45" customHeight="1" x14ac:dyDescent="0.25">
      <c r="A16" s="334"/>
      <c r="B16" s="304"/>
      <c r="C16" s="310"/>
      <c r="D16" s="332"/>
      <c r="E16" s="330"/>
      <c r="F16" s="330"/>
      <c r="G16" s="36" t="s">
        <v>10</v>
      </c>
      <c r="H16" s="56">
        <f>+O16+T16+Z16+AF16+K16</f>
        <v>4202855201</v>
      </c>
      <c r="I16" s="56"/>
      <c r="J16" s="57">
        <v>1499125475</v>
      </c>
      <c r="K16" s="57">
        <v>1444010457</v>
      </c>
      <c r="L16" s="89">
        <v>1435292010</v>
      </c>
      <c r="M16" s="89"/>
      <c r="N16" s="98">
        <v>386092000</v>
      </c>
      <c r="O16" s="56">
        <v>296592000</v>
      </c>
      <c r="P16" s="56">
        <v>296592000</v>
      </c>
      <c r="Q16" s="56"/>
      <c r="R16" s="56"/>
      <c r="S16" s="56"/>
      <c r="T16" s="56">
        <v>900000000</v>
      </c>
      <c r="U16" s="56"/>
      <c r="V16" s="76"/>
      <c r="W16" s="79"/>
      <c r="X16" s="86"/>
      <c r="Y16" s="86"/>
      <c r="Z16" s="86">
        <f>1390000000-68873628</f>
        <v>1321126372</v>
      </c>
      <c r="AA16" s="56"/>
      <c r="AB16" s="56"/>
      <c r="AC16" s="56"/>
      <c r="AD16" s="56"/>
      <c r="AE16" s="56"/>
      <c r="AF16" s="56">
        <f>310000000-68873628</f>
        <v>241126372</v>
      </c>
      <c r="AG16" s="56"/>
      <c r="AH16" s="56"/>
      <c r="AI16" s="56"/>
      <c r="AJ16" s="56"/>
      <c r="AK16" s="95">
        <v>162320000</v>
      </c>
      <c r="AL16" s="95">
        <v>184707500</v>
      </c>
      <c r="AM16" s="96">
        <v>184707500</v>
      </c>
      <c r="AN16" s="89"/>
      <c r="AO16" s="123"/>
      <c r="AP16" s="124"/>
      <c r="AQ16" s="284"/>
      <c r="AR16" s="287"/>
      <c r="AS16" s="287"/>
      <c r="AT16" s="287"/>
      <c r="AU16" s="291"/>
    </row>
    <row r="17" spans="1:47" s="5" customFormat="1" ht="33" customHeight="1" x14ac:dyDescent="0.25">
      <c r="A17" s="334"/>
      <c r="B17" s="304"/>
      <c r="C17" s="310"/>
      <c r="D17" s="332"/>
      <c r="E17" s="330"/>
      <c r="F17" s="330"/>
      <c r="G17" s="36" t="s">
        <v>11</v>
      </c>
      <c r="H17" s="59"/>
      <c r="I17" s="59"/>
      <c r="J17" s="65"/>
      <c r="K17" s="65"/>
      <c r="L17" s="91"/>
      <c r="M17" s="91"/>
      <c r="N17" s="59">
        <v>0</v>
      </c>
      <c r="O17" s="59">
        <v>0</v>
      </c>
      <c r="P17" s="59">
        <v>0</v>
      </c>
      <c r="Q17" s="59"/>
      <c r="R17" s="59"/>
      <c r="S17" s="59"/>
      <c r="T17" s="59"/>
      <c r="U17" s="59"/>
      <c r="V17" s="59"/>
      <c r="W17" s="80"/>
      <c r="X17" s="90"/>
      <c r="Y17" s="90"/>
      <c r="Z17" s="59"/>
      <c r="AA17" s="59"/>
      <c r="AB17" s="59"/>
      <c r="AC17" s="59"/>
      <c r="AD17" s="59"/>
      <c r="AE17" s="59"/>
      <c r="AF17" s="59"/>
      <c r="AG17" s="59"/>
      <c r="AH17" s="59"/>
      <c r="AI17" s="59"/>
      <c r="AJ17" s="59"/>
      <c r="AK17" s="91"/>
      <c r="AL17" s="91"/>
      <c r="AM17" s="91"/>
      <c r="AN17" s="91"/>
      <c r="AO17" s="125"/>
      <c r="AP17" s="126"/>
      <c r="AQ17" s="284"/>
      <c r="AR17" s="287"/>
      <c r="AS17" s="287"/>
      <c r="AT17" s="287"/>
      <c r="AU17" s="291"/>
    </row>
    <row r="18" spans="1:47" s="5" customFormat="1" ht="31.5" customHeight="1" x14ac:dyDescent="0.25">
      <c r="A18" s="334"/>
      <c r="B18" s="304"/>
      <c r="C18" s="310"/>
      <c r="D18" s="332"/>
      <c r="E18" s="330"/>
      <c r="F18" s="330"/>
      <c r="G18" s="36" t="s">
        <v>12</v>
      </c>
      <c r="H18" s="66"/>
      <c r="I18" s="66"/>
      <c r="J18" s="65"/>
      <c r="K18" s="65"/>
      <c r="L18" s="89"/>
      <c r="M18" s="89"/>
      <c r="N18" s="66">
        <v>1343085300</v>
      </c>
      <c r="O18" s="66">
        <v>1343085300</v>
      </c>
      <c r="P18" s="66">
        <v>1331606362</v>
      </c>
      <c r="Q18" s="66"/>
      <c r="R18" s="66"/>
      <c r="S18" s="66"/>
      <c r="T18" s="67"/>
      <c r="U18" s="67"/>
      <c r="V18" s="78"/>
      <c r="W18" s="59"/>
      <c r="X18" s="86"/>
      <c r="Y18" s="86"/>
      <c r="Z18" s="86"/>
      <c r="AA18" s="59"/>
      <c r="AB18" s="59"/>
      <c r="AC18" s="59"/>
      <c r="AD18" s="59"/>
      <c r="AE18" s="59"/>
      <c r="AF18" s="59"/>
      <c r="AG18" s="59"/>
      <c r="AH18" s="59"/>
      <c r="AI18" s="59"/>
      <c r="AJ18" s="59"/>
      <c r="AK18" s="95">
        <v>37290635</v>
      </c>
      <c r="AL18" s="95">
        <v>298449568</v>
      </c>
      <c r="AM18" s="89">
        <v>556738767</v>
      </c>
      <c r="AN18" s="89"/>
      <c r="AO18" s="127"/>
      <c r="AP18" s="126"/>
      <c r="AQ18" s="284"/>
      <c r="AR18" s="287"/>
      <c r="AS18" s="287"/>
      <c r="AT18" s="287"/>
      <c r="AU18" s="291"/>
    </row>
    <row r="19" spans="1:47" s="5" customFormat="1" ht="53.45" customHeight="1" x14ac:dyDescent="0.25">
      <c r="A19" s="334"/>
      <c r="B19" s="304"/>
      <c r="C19" s="310"/>
      <c r="D19" s="332"/>
      <c r="E19" s="330"/>
      <c r="F19" s="330"/>
      <c r="G19" s="36" t="s">
        <v>13</v>
      </c>
      <c r="H19" s="88">
        <f t="shared" ref="H19:AF19" si="7">+H15+H17</f>
        <v>0.5</v>
      </c>
      <c r="I19" s="88"/>
      <c r="J19" s="88">
        <f t="shared" si="7"/>
        <v>0.09</v>
      </c>
      <c r="K19" s="88">
        <f t="shared" ref="K19:L20" si="8">+K15+K17</f>
        <v>0.09</v>
      </c>
      <c r="L19" s="134">
        <f t="shared" si="8"/>
        <v>0.09</v>
      </c>
      <c r="M19" s="134"/>
      <c r="N19" s="50">
        <v>0.14000000000000001</v>
      </c>
      <c r="O19" s="50">
        <v>0.14000000000000001</v>
      </c>
      <c r="P19" s="50">
        <v>0.14000000000000001</v>
      </c>
      <c r="Q19" s="50">
        <f t="shared" si="7"/>
        <v>0</v>
      </c>
      <c r="R19" s="93">
        <f t="shared" si="7"/>
        <v>0</v>
      </c>
      <c r="S19" s="93"/>
      <c r="T19" s="50">
        <f t="shared" si="7"/>
        <v>0.28000000000000003</v>
      </c>
      <c r="U19" s="50">
        <f t="shared" si="7"/>
        <v>0</v>
      </c>
      <c r="V19" s="50">
        <f t="shared" si="7"/>
        <v>0</v>
      </c>
      <c r="W19" s="85">
        <f t="shared" si="7"/>
        <v>0</v>
      </c>
      <c r="X19" s="94">
        <f t="shared" si="7"/>
        <v>0</v>
      </c>
      <c r="Y19" s="94"/>
      <c r="Z19" s="50">
        <f t="shared" si="7"/>
        <v>0.42</v>
      </c>
      <c r="AA19" s="50"/>
      <c r="AB19" s="50"/>
      <c r="AC19" s="50"/>
      <c r="AD19" s="50"/>
      <c r="AE19" s="50"/>
      <c r="AF19" s="50">
        <f t="shared" si="7"/>
        <v>0.5</v>
      </c>
      <c r="AG19" s="50">
        <f t="shared" ref="AG19:AJ19" si="9">+AG15+AG17</f>
        <v>0</v>
      </c>
      <c r="AH19" s="50">
        <f t="shared" si="9"/>
        <v>0</v>
      </c>
      <c r="AI19" s="50">
        <f t="shared" si="9"/>
        <v>0</v>
      </c>
      <c r="AJ19" s="50">
        <f t="shared" si="9"/>
        <v>0</v>
      </c>
      <c r="AK19" s="50">
        <v>4.2000000000000003E-2</v>
      </c>
      <c r="AL19" s="50">
        <f t="shared" ref="AL19:AM20" si="10">+AL15+AL17</f>
        <v>8.4000000000000005E-2</v>
      </c>
      <c r="AM19" s="134">
        <f t="shared" si="10"/>
        <v>0.11899999999999999</v>
      </c>
      <c r="AN19" s="134"/>
      <c r="AO19" s="123"/>
      <c r="AP19" s="124"/>
      <c r="AQ19" s="284"/>
      <c r="AR19" s="287"/>
      <c r="AS19" s="287"/>
      <c r="AT19" s="287"/>
      <c r="AU19" s="291"/>
    </row>
    <row r="20" spans="1:47" s="5" customFormat="1" ht="53.45" customHeight="1" thickBot="1" x14ac:dyDescent="0.3">
      <c r="A20" s="334"/>
      <c r="B20" s="305"/>
      <c r="C20" s="311"/>
      <c r="D20" s="332"/>
      <c r="E20" s="330"/>
      <c r="F20" s="330"/>
      <c r="G20" s="37" t="s">
        <v>14</v>
      </c>
      <c r="H20" s="60">
        <f>+H16+H18</f>
        <v>4202855201</v>
      </c>
      <c r="I20" s="60"/>
      <c r="J20" s="70">
        <f>+J16+J18</f>
        <v>1499125475</v>
      </c>
      <c r="K20" s="70">
        <f>+K16+K18</f>
        <v>1444010457</v>
      </c>
      <c r="L20" s="70">
        <f t="shared" si="8"/>
        <v>1435292010</v>
      </c>
      <c r="M20" s="70"/>
      <c r="N20" s="139">
        <v>1729177300</v>
      </c>
      <c r="O20" s="70">
        <v>1639677300</v>
      </c>
      <c r="P20" s="70">
        <v>1628198362</v>
      </c>
      <c r="Q20" s="70">
        <f t="shared" ref="Q20:AF20" si="11">+Q16+Q18</f>
        <v>0</v>
      </c>
      <c r="R20" s="70">
        <f t="shared" si="11"/>
        <v>0</v>
      </c>
      <c r="S20" s="70"/>
      <c r="T20" s="130">
        <f t="shared" si="11"/>
        <v>900000000</v>
      </c>
      <c r="U20" s="70">
        <f t="shared" si="11"/>
        <v>0</v>
      </c>
      <c r="V20" s="70">
        <f t="shared" si="11"/>
        <v>0</v>
      </c>
      <c r="W20" s="70">
        <f t="shared" si="11"/>
        <v>0</v>
      </c>
      <c r="X20" s="70">
        <f t="shared" si="11"/>
        <v>0</v>
      </c>
      <c r="Y20" s="70"/>
      <c r="Z20" s="70">
        <f t="shared" si="11"/>
        <v>1321126372</v>
      </c>
      <c r="AA20" s="70"/>
      <c r="AB20" s="70"/>
      <c r="AC20" s="70"/>
      <c r="AD20" s="70"/>
      <c r="AE20" s="70"/>
      <c r="AF20" s="70">
        <f t="shared" si="11"/>
        <v>241126372</v>
      </c>
      <c r="AG20" s="70">
        <f t="shared" ref="AG20:AJ20" si="12">+AG16+AG18</f>
        <v>0</v>
      </c>
      <c r="AH20" s="70">
        <f t="shared" si="12"/>
        <v>0</v>
      </c>
      <c r="AI20" s="70">
        <f t="shared" si="12"/>
        <v>0</v>
      </c>
      <c r="AJ20" s="70">
        <f t="shared" si="12"/>
        <v>0</v>
      </c>
      <c r="AK20" s="70">
        <v>199610635</v>
      </c>
      <c r="AL20" s="70">
        <f t="shared" si="10"/>
        <v>483157068</v>
      </c>
      <c r="AM20" s="70">
        <f t="shared" si="10"/>
        <v>741446267</v>
      </c>
      <c r="AN20" s="70"/>
      <c r="AO20" s="128"/>
      <c r="AP20" s="129"/>
      <c r="AQ20" s="285"/>
      <c r="AR20" s="288"/>
      <c r="AS20" s="288"/>
      <c r="AT20" s="288"/>
      <c r="AU20" s="292"/>
    </row>
    <row r="21" spans="1:47" s="5" customFormat="1" ht="25.15" customHeight="1" x14ac:dyDescent="0.25">
      <c r="A21" s="334"/>
      <c r="B21" s="303">
        <v>4</v>
      </c>
      <c r="C21" s="309" t="s">
        <v>100</v>
      </c>
      <c r="D21" s="330" t="s">
        <v>79</v>
      </c>
      <c r="E21" s="330"/>
      <c r="F21" s="330"/>
      <c r="G21" s="38" t="s">
        <v>9</v>
      </c>
      <c r="H21" s="88">
        <f>+J21+N21+T21+Z21+AF21</f>
        <v>1.0000000000000002</v>
      </c>
      <c r="I21" s="88"/>
      <c r="J21" s="88">
        <v>0</v>
      </c>
      <c r="K21" s="88">
        <v>0</v>
      </c>
      <c r="L21" s="71">
        <v>0</v>
      </c>
      <c r="M21" s="71"/>
      <c r="N21" s="88">
        <v>0.32</v>
      </c>
      <c r="O21" s="88">
        <v>0.32</v>
      </c>
      <c r="P21" s="88">
        <v>0.32</v>
      </c>
      <c r="Q21" s="88">
        <f t="shared" ref="Q21:R22" si="13">+Q11+Q13</f>
        <v>0</v>
      </c>
      <c r="R21" s="100">
        <f t="shared" si="13"/>
        <v>0</v>
      </c>
      <c r="S21" s="100"/>
      <c r="T21" s="88">
        <v>0.28000000000000003</v>
      </c>
      <c r="U21" s="88">
        <f t="shared" ref="U21:X22" si="14">+U11+U13</f>
        <v>0</v>
      </c>
      <c r="V21" s="88">
        <f t="shared" si="14"/>
        <v>0</v>
      </c>
      <c r="W21" s="101">
        <f t="shared" si="14"/>
        <v>0</v>
      </c>
      <c r="X21" s="102">
        <f t="shared" si="14"/>
        <v>0</v>
      </c>
      <c r="Y21" s="102"/>
      <c r="Z21" s="88">
        <v>0.3</v>
      </c>
      <c r="AA21" s="88"/>
      <c r="AB21" s="88"/>
      <c r="AC21" s="88"/>
      <c r="AD21" s="88"/>
      <c r="AE21" s="88"/>
      <c r="AF21" s="88">
        <v>0.1</v>
      </c>
      <c r="AG21" s="61"/>
      <c r="AH21" s="61"/>
      <c r="AI21" s="61"/>
      <c r="AJ21" s="61"/>
      <c r="AK21" s="147">
        <v>5.6000000000000001E-2</v>
      </c>
      <c r="AL21" s="147">
        <v>0.13600000000000001</v>
      </c>
      <c r="AM21" s="71">
        <f>+AL21+9.4%</f>
        <v>0.23</v>
      </c>
      <c r="AN21" s="71"/>
      <c r="AO21" s="218">
        <v>0.71875</v>
      </c>
      <c r="AP21" s="219">
        <v>0.22999999999999995</v>
      </c>
      <c r="AQ21" s="283" t="s">
        <v>178</v>
      </c>
      <c r="AR21" s="286" t="s">
        <v>74</v>
      </c>
      <c r="AS21" s="286" t="s">
        <v>74</v>
      </c>
      <c r="AT21" s="289" t="s">
        <v>179</v>
      </c>
      <c r="AU21" s="290" t="s">
        <v>180</v>
      </c>
    </row>
    <row r="22" spans="1:47" s="5" customFormat="1" ht="25.15" customHeight="1" x14ac:dyDescent="0.25">
      <c r="A22" s="334"/>
      <c r="B22" s="304"/>
      <c r="C22" s="310"/>
      <c r="D22" s="330"/>
      <c r="E22" s="330"/>
      <c r="F22" s="330"/>
      <c r="G22" s="36" t="s">
        <v>10</v>
      </c>
      <c r="H22" s="56">
        <f>+O22+T22+Z22+AF22+K22</f>
        <v>1068902256</v>
      </c>
      <c r="I22" s="56"/>
      <c r="J22" s="57">
        <v>0</v>
      </c>
      <c r="K22" s="57">
        <v>0</v>
      </c>
      <c r="L22" s="68">
        <v>0</v>
      </c>
      <c r="M22" s="68"/>
      <c r="N22" s="117">
        <v>551655000</v>
      </c>
      <c r="O22" s="57">
        <v>561155000</v>
      </c>
      <c r="P22" s="57">
        <v>561155000</v>
      </c>
      <c r="Q22" s="57">
        <f t="shared" si="13"/>
        <v>0</v>
      </c>
      <c r="R22" s="57">
        <f t="shared" si="13"/>
        <v>0</v>
      </c>
      <c r="S22" s="57"/>
      <c r="T22" s="97">
        <v>370000000</v>
      </c>
      <c r="U22" s="57">
        <f t="shared" si="14"/>
        <v>0</v>
      </c>
      <c r="V22" s="57">
        <f t="shared" si="14"/>
        <v>0</v>
      </c>
      <c r="W22" s="57">
        <f t="shared" si="14"/>
        <v>0</v>
      </c>
      <c r="X22" s="57">
        <f t="shared" si="14"/>
        <v>0</v>
      </c>
      <c r="Y22" s="57"/>
      <c r="Z22" s="57">
        <v>68873628</v>
      </c>
      <c r="AA22" s="57"/>
      <c r="AB22" s="57"/>
      <c r="AC22" s="57"/>
      <c r="AD22" s="57"/>
      <c r="AE22" s="57"/>
      <c r="AF22" s="57">
        <v>68873628</v>
      </c>
      <c r="AG22" s="56"/>
      <c r="AH22" s="56"/>
      <c r="AI22" s="56"/>
      <c r="AJ22" s="56"/>
      <c r="AK22" s="95">
        <v>51622733</v>
      </c>
      <c r="AL22" s="95">
        <v>51622733</v>
      </c>
      <c r="AM22" s="68">
        <v>511116838</v>
      </c>
      <c r="AN22" s="68"/>
      <c r="AO22" s="220">
        <v>0.91083005230283964</v>
      </c>
      <c r="AP22" s="221">
        <v>0.6657109823991294</v>
      </c>
      <c r="AQ22" s="284"/>
      <c r="AR22" s="287"/>
      <c r="AS22" s="287"/>
      <c r="AT22" s="287"/>
      <c r="AU22" s="291"/>
    </row>
    <row r="23" spans="1:47" s="5" customFormat="1" ht="25.15" customHeight="1" x14ac:dyDescent="0.25">
      <c r="A23" s="334"/>
      <c r="B23" s="304"/>
      <c r="C23" s="310"/>
      <c r="D23" s="330"/>
      <c r="E23" s="330"/>
      <c r="F23" s="330"/>
      <c r="G23" s="36" t="s">
        <v>11</v>
      </c>
      <c r="H23" s="59"/>
      <c r="I23" s="59"/>
      <c r="J23" s="65"/>
      <c r="K23" s="65"/>
      <c r="L23" s="69"/>
      <c r="M23" s="217"/>
      <c r="N23" s="103">
        <v>0</v>
      </c>
      <c r="O23" s="103">
        <v>0</v>
      </c>
      <c r="P23" s="103">
        <v>0</v>
      </c>
      <c r="Q23" s="103"/>
      <c r="R23" s="103"/>
      <c r="S23" s="103"/>
      <c r="T23" s="64"/>
      <c r="U23" s="64"/>
      <c r="V23" s="64"/>
      <c r="W23" s="82"/>
      <c r="X23" s="104"/>
      <c r="Y23" s="104"/>
      <c r="Z23" s="64"/>
      <c r="AA23" s="64"/>
      <c r="AB23" s="64"/>
      <c r="AC23" s="64"/>
      <c r="AD23" s="64"/>
      <c r="AE23" s="64"/>
      <c r="AF23" s="64"/>
      <c r="AG23" s="63"/>
      <c r="AH23" s="63"/>
      <c r="AI23" s="63"/>
      <c r="AJ23" s="63"/>
      <c r="AK23" s="91"/>
      <c r="AL23" s="91"/>
      <c r="AM23" s="69"/>
      <c r="AN23" s="69"/>
      <c r="AO23" s="222"/>
      <c r="AP23" s="223"/>
      <c r="AQ23" s="284"/>
      <c r="AR23" s="287"/>
      <c r="AS23" s="287"/>
      <c r="AT23" s="287"/>
      <c r="AU23" s="291"/>
    </row>
    <row r="24" spans="1:47" s="5" customFormat="1" ht="79.5" customHeight="1" x14ac:dyDescent="0.25">
      <c r="A24" s="334"/>
      <c r="B24" s="304"/>
      <c r="C24" s="310"/>
      <c r="D24" s="330"/>
      <c r="E24" s="330"/>
      <c r="F24" s="330"/>
      <c r="G24" s="36" t="s">
        <v>12</v>
      </c>
      <c r="H24" s="59"/>
      <c r="I24" s="59"/>
      <c r="J24" s="65"/>
      <c r="K24" s="65"/>
      <c r="L24" s="68"/>
      <c r="M24" s="68"/>
      <c r="N24" s="77">
        <v>0</v>
      </c>
      <c r="O24" s="62">
        <v>0</v>
      </c>
      <c r="P24" s="62">
        <v>0</v>
      </c>
      <c r="Q24" s="62"/>
      <c r="R24" s="62"/>
      <c r="S24" s="62"/>
      <c r="T24" s="63"/>
      <c r="U24" s="63"/>
      <c r="V24" s="63"/>
      <c r="W24" s="81"/>
      <c r="X24" s="84"/>
      <c r="Y24" s="84"/>
      <c r="Z24" s="56"/>
      <c r="AA24" s="63"/>
      <c r="AB24" s="63"/>
      <c r="AC24" s="63"/>
      <c r="AD24" s="63"/>
      <c r="AE24" s="63"/>
      <c r="AF24" s="63"/>
      <c r="AG24" s="63"/>
      <c r="AH24" s="63"/>
      <c r="AI24" s="63"/>
      <c r="AJ24" s="63"/>
      <c r="AK24" s="91"/>
      <c r="AL24" s="91"/>
      <c r="AM24" s="68"/>
      <c r="AN24" s="68"/>
      <c r="AO24" s="224"/>
      <c r="AP24" s="223"/>
      <c r="AQ24" s="284"/>
      <c r="AR24" s="287"/>
      <c r="AS24" s="287"/>
      <c r="AT24" s="287"/>
      <c r="AU24" s="291"/>
    </row>
    <row r="25" spans="1:47" s="5" customFormat="1" ht="57.75" customHeight="1" x14ac:dyDescent="0.25">
      <c r="A25" s="334"/>
      <c r="B25" s="304"/>
      <c r="C25" s="310"/>
      <c r="D25" s="330"/>
      <c r="E25" s="330"/>
      <c r="F25" s="330"/>
      <c r="G25" s="36" t="s">
        <v>13</v>
      </c>
      <c r="H25" s="88">
        <f t="shared" ref="H25:AF25" si="15">+H21+H23</f>
        <v>1.0000000000000002</v>
      </c>
      <c r="I25" s="88"/>
      <c r="J25" s="88">
        <f t="shared" si="15"/>
        <v>0</v>
      </c>
      <c r="K25" s="88">
        <f t="shared" ref="K25:L26" si="16">+K21+K23</f>
        <v>0</v>
      </c>
      <c r="L25" s="50">
        <f t="shared" si="16"/>
        <v>0</v>
      </c>
      <c r="M25" s="50"/>
      <c r="N25" s="50">
        <v>0.32</v>
      </c>
      <c r="O25" s="50">
        <v>0.32</v>
      </c>
      <c r="P25" s="50">
        <v>0.32</v>
      </c>
      <c r="Q25" s="50">
        <f t="shared" si="15"/>
        <v>0</v>
      </c>
      <c r="R25" s="93">
        <f t="shared" si="15"/>
        <v>0</v>
      </c>
      <c r="S25" s="93"/>
      <c r="T25" s="50">
        <f t="shared" si="15"/>
        <v>0.28000000000000003</v>
      </c>
      <c r="U25" s="50">
        <f t="shared" si="15"/>
        <v>0</v>
      </c>
      <c r="V25" s="50">
        <f t="shared" si="15"/>
        <v>0</v>
      </c>
      <c r="W25" s="85">
        <f t="shared" si="15"/>
        <v>0</v>
      </c>
      <c r="X25" s="94">
        <f t="shared" si="15"/>
        <v>0</v>
      </c>
      <c r="Y25" s="94"/>
      <c r="Z25" s="50">
        <f t="shared" si="15"/>
        <v>0.3</v>
      </c>
      <c r="AA25" s="50"/>
      <c r="AB25" s="50"/>
      <c r="AC25" s="50"/>
      <c r="AD25" s="50"/>
      <c r="AE25" s="50"/>
      <c r="AF25" s="50">
        <f t="shared" si="15"/>
        <v>0.1</v>
      </c>
      <c r="AG25" s="50">
        <f t="shared" ref="AG25:AJ25" si="17">+AG21+AG23</f>
        <v>0</v>
      </c>
      <c r="AH25" s="50">
        <f t="shared" si="17"/>
        <v>0</v>
      </c>
      <c r="AI25" s="50">
        <f t="shared" si="17"/>
        <v>0</v>
      </c>
      <c r="AJ25" s="50">
        <f t="shared" si="17"/>
        <v>0</v>
      </c>
      <c r="AK25" s="50">
        <v>5.6000000000000001E-2</v>
      </c>
      <c r="AL25" s="50">
        <f t="shared" ref="AL25:AM26" si="18">+AL21+AL23</f>
        <v>0.13600000000000001</v>
      </c>
      <c r="AM25" s="50">
        <f t="shared" si="18"/>
        <v>0.23</v>
      </c>
      <c r="AN25" s="50"/>
      <c r="AO25" s="220"/>
      <c r="AP25" s="221"/>
      <c r="AQ25" s="284"/>
      <c r="AR25" s="287"/>
      <c r="AS25" s="287"/>
      <c r="AT25" s="287"/>
      <c r="AU25" s="291"/>
    </row>
    <row r="26" spans="1:47" s="5" customFormat="1" ht="25.15" customHeight="1" thickBot="1" x14ac:dyDescent="0.3">
      <c r="A26" s="335"/>
      <c r="B26" s="305"/>
      <c r="C26" s="311"/>
      <c r="D26" s="330"/>
      <c r="E26" s="330"/>
      <c r="F26" s="330"/>
      <c r="G26" s="37" t="s">
        <v>14</v>
      </c>
      <c r="H26" s="60">
        <f>+H22+H24</f>
        <v>1068902256</v>
      </c>
      <c r="I26" s="60"/>
      <c r="J26" s="70">
        <f>+J22+J24</f>
        <v>0</v>
      </c>
      <c r="K26" s="70">
        <f>+K22+K24</f>
        <v>0</v>
      </c>
      <c r="L26" s="70">
        <f t="shared" si="16"/>
        <v>0</v>
      </c>
      <c r="M26" s="70"/>
      <c r="N26" s="139">
        <v>551655000</v>
      </c>
      <c r="O26" s="70">
        <v>561155000</v>
      </c>
      <c r="P26" s="70">
        <v>561155000</v>
      </c>
      <c r="Q26" s="70">
        <f t="shared" ref="Q26:AF26" si="19">+Q22+Q24</f>
        <v>0</v>
      </c>
      <c r="R26" s="70">
        <f t="shared" si="19"/>
        <v>0</v>
      </c>
      <c r="S26" s="70"/>
      <c r="T26" s="130">
        <f t="shared" si="19"/>
        <v>370000000</v>
      </c>
      <c r="U26" s="70">
        <f t="shared" si="19"/>
        <v>0</v>
      </c>
      <c r="V26" s="70">
        <f t="shared" si="19"/>
        <v>0</v>
      </c>
      <c r="W26" s="70">
        <f t="shared" si="19"/>
        <v>0</v>
      </c>
      <c r="X26" s="70">
        <f t="shared" si="19"/>
        <v>0</v>
      </c>
      <c r="Y26" s="70"/>
      <c r="Z26" s="70">
        <f t="shared" si="19"/>
        <v>68873628</v>
      </c>
      <c r="AA26" s="70"/>
      <c r="AB26" s="70"/>
      <c r="AC26" s="70"/>
      <c r="AD26" s="70"/>
      <c r="AE26" s="70"/>
      <c r="AF26" s="70">
        <f t="shared" si="19"/>
        <v>68873628</v>
      </c>
      <c r="AG26" s="70">
        <f t="shared" ref="AG26:AJ26" si="20">+AG22+AG24</f>
        <v>0</v>
      </c>
      <c r="AH26" s="70">
        <f t="shared" si="20"/>
        <v>0</v>
      </c>
      <c r="AI26" s="70">
        <f t="shared" si="20"/>
        <v>0</v>
      </c>
      <c r="AJ26" s="70">
        <f t="shared" si="20"/>
        <v>0</v>
      </c>
      <c r="AK26" s="70">
        <v>51622733</v>
      </c>
      <c r="AL26" s="70">
        <f t="shared" si="18"/>
        <v>51622733</v>
      </c>
      <c r="AM26" s="70">
        <f t="shared" si="18"/>
        <v>511116838</v>
      </c>
      <c r="AN26" s="70"/>
      <c r="AO26" s="225"/>
      <c r="AP26" s="226"/>
      <c r="AQ26" s="285"/>
      <c r="AR26" s="288"/>
      <c r="AS26" s="288"/>
      <c r="AT26" s="288"/>
      <c r="AU26" s="292"/>
    </row>
    <row r="27" spans="1:47" s="5" customFormat="1" ht="49.9" customHeight="1" x14ac:dyDescent="0.25">
      <c r="A27" s="334" t="s">
        <v>84</v>
      </c>
      <c r="B27" s="303">
        <v>3</v>
      </c>
      <c r="C27" s="306" t="s">
        <v>96</v>
      </c>
      <c r="D27" s="333" t="s">
        <v>79</v>
      </c>
      <c r="E27" s="330"/>
      <c r="F27" s="330"/>
      <c r="G27" s="38" t="s">
        <v>9</v>
      </c>
      <c r="H27" s="88">
        <v>0.3</v>
      </c>
      <c r="I27" s="88"/>
      <c r="J27" s="88">
        <v>0.02</v>
      </c>
      <c r="K27" s="88">
        <v>0.02</v>
      </c>
      <c r="L27" s="133">
        <v>1.4E-2</v>
      </c>
      <c r="M27" s="133"/>
      <c r="N27" s="88">
        <v>7.0000000000000007E-2</v>
      </c>
      <c r="O27" s="88">
        <v>7.0000000000000007E-2</v>
      </c>
      <c r="P27" s="88">
        <v>7.0000000000000007E-2</v>
      </c>
      <c r="Q27" s="88">
        <f t="shared" ref="Q27:R28" si="21">+Q17+Q19</f>
        <v>0</v>
      </c>
      <c r="R27" s="100">
        <f t="shared" si="21"/>
        <v>0</v>
      </c>
      <c r="S27" s="100"/>
      <c r="T27" s="230">
        <v>8.3000000000000004E-2</v>
      </c>
      <c r="U27" s="88">
        <f t="shared" ref="U27:X28" si="22">+U17+U19</f>
        <v>0</v>
      </c>
      <c r="V27" s="88">
        <f t="shared" si="22"/>
        <v>0</v>
      </c>
      <c r="W27" s="101">
        <f t="shared" si="22"/>
        <v>0</v>
      </c>
      <c r="X27" s="102">
        <f t="shared" si="22"/>
        <v>0</v>
      </c>
      <c r="Y27" s="102"/>
      <c r="Z27" s="88">
        <v>0.08</v>
      </c>
      <c r="AA27" s="88"/>
      <c r="AB27" s="88"/>
      <c r="AC27" s="88"/>
      <c r="AD27" s="88"/>
      <c r="AE27" s="88"/>
      <c r="AF27" s="88">
        <v>0.05</v>
      </c>
      <c r="AG27" s="61"/>
      <c r="AH27" s="61"/>
      <c r="AI27" s="61"/>
      <c r="AJ27" s="61"/>
      <c r="AK27" s="147">
        <v>1.7500000000000002E-2</v>
      </c>
      <c r="AL27" s="147">
        <v>3.8500000000000006E-2</v>
      </c>
      <c r="AM27" s="133">
        <f>+AL27+2.45%</f>
        <v>6.3E-2</v>
      </c>
      <c r="AN27" s="133"/>
      <c r="AO27" s="121">
        <v>0.89999999999999991</v>
      </c>
      <c r="AP27" s="122">
        <v>0.25666666666666665</v>
      </c>
      <c r="AQ27" s="271" t="s">
        <v>181</v>
      </c>
      <c r="AR27" s="274" t="s">
        <v>74</v>
      </c>
      <c r="AS27" s="274" t="s">
        <v>74</v>
      </c>
      <c r="AT27" s="277" t="s">
        <v>182</v>
      </c>
      <c r="AU27" s="280" t="s">
        <v>183</v>
      </c>
    </row>
    <row r="28" spans="1:47" s="5" customFormat="1" ht="49.9" customHeight="1" x14ac:dyDescent="0.25">
      <c r="A28" s="334"/>
      <c r="B28" s="304"/>
      <c r="C28" s="307"/>
      <c r="D28" s="330"/>
      <c r="E28" s="330"/>
      <c r="F28" s="330"/>
      <c r="G28" s="36" t="s">
        <v>10</v>
      </c>
      <c r="H28" s="56">
        <f>+O28+T28+Z28+AF28+K28</f>
        <v>6597704429</v>
      </c>
      <c r="I28" s="56"/>
      <c r="J28" s="117">
        <v>650000000</v>
      </c>
      <c r="K28" s="117">
        <v>1097041097</v>
      </c>
      <c r="L28" s="68">
        <v>531056664</v>
      </c>
      <c r="M28" s="68"/>
      <c r="N28" s="117">
        <v>647635000</v>
      </c>
      <c r="O28" s="57">
        <v>547663332</v>
      </c>
      <c r="P28" s="57">
        <v>547663332</v>
      </c>
      <c r="Q28" s="57">
        <f t="shared" si="21"/>
        <v>0</v>
      </c>
      <c r="R28" s="57">
        <f t="shared" si="21"/>
        <v>0</v>
      </c>
      <c r="S28" s="57"/>
      <c r="T28" s="57">
        <v>903000000</v>
      </c>
      <c r="U28" s="57">
        <f t="shared" si="22"/>
        <v>0</v>
      </c>
      <c r="V28" s="57">
        <f t="shared" si="22"/>
        <v>0</v>
      </c>
      <c r="W28" s="57">
        <f t="shared" si="22"/>
        <v>0</v>
      </c>
      <c r="X28" s="57">
        <f t="shared" si="22"/>
        <v>0</v>
      </c>
      <c r="Y28" s="57"/>
      <c r="Z28" s="57">
        <v>2160000000</v>
      </c>
      <c r="AA28" s="57"/>
      <c r="AB28" s="57"/>
      <c r="AC28" s="57"/>
      <c r="AD28" s="57"/>
      <c r="AE28" s="57"/>
      <c r="AF28" s="57">
        <v>1890000000</v>
      </c>
      <c r="AG28" s="56"/>
      <c r="AH28" s="56"/>
      <c r="AI28" s="56"/>
      <c r="AJ28" s="56"/>
      <c r="AK28" s="95">
        <v>86121000</v>
      </c>
      <c r="AL28" s="95">
        <v>328036131</v>
      </c>
      <c r="AM28" s="68">
        <v>345519331</v>
      </c>
      <c r="AN28" s="68"/>
      <c r="AO28" s="123">
        <v>0.6308973247089692</v>
      </c>
      <c r="AP28" s="124">
        <v>0.12026473722149554</v>
      </c>
      <c r="AQ28" s="272"/>
      <c r="AR28" s="275"/>
      <c r="AS28" s="275"/>
      <c r="AT28" s="278"/>
      <c r="AU28" s="281"/>
    </row>
    <row r="29" spans="1:47" s="5" customFormat="1" ht="49.9" customHeight="1" x14ac:dyDescent="0.25">
      <c r="A29" s="334"/>
      <c r="B29" s="304"/>
      <c r="C29" s="307"/>
      <c r="D29" s="330"/>
      <c r="E29" s="330"/>
      <c r="F29" s="330"/>
      <c r="G29" s="36" t="s">
        <v>11</v>
      </c>
      <c r="H29" s="59"/>
      <c r="I29" s="59"/>
      <c r="J29" s="65"/>
      <c r="K29" s="65"/>
      <c r="L29" s="69"/>
      <c r="M29" s="217"/>
      <c r="N29" s="103"/>
      <c r="O29" s="103"/>
      <c r="P29" s="103"/>
      <c r="Q29" s="103"/>
      <c r="R29" s="103"/>
      <c r="S29" s="103"/>
      <c r="T29" s="64"/>
      <c r="U29" s="64"/>
      <c r="V29" s="64"/>
      <c r="W29" s="82"/>
      <c r="X29" s="104"/>
      <c r="Y29" s="104"/>
      <c r="Z29" s="64"/>
      <c r="AA29" s="64"/>
      <c r="AB29" s="64"/>
      <c r="AC29" s="64"/>
      <c r="AD29" s="64"/>
      <c r="AE29" s="64"/>
      <c r="AF29" s="64"/>
      <c r="AG29" s="63"/>
      <c r="AH29" s="63"/>
      <c r="AI29" s="63"/>
      <c r="AJ29" s="63"/>
      <c r="AK29" s="91"/>
      <c r="AL29" s="91"/>
      <c r="AM29" s="69"/>
      <c r="AN29" s="69"/>
      <c r="AO29" s="125"/>
      <c r="AP29" s="126"/>
      <c r="AQ29" s="272"/>
      <c r="AR29" s="275"/>
      <c r="AS29" s="275"/>
      <c r="AT29" s="278"/>
      <c r="AU29" s="281"/>
    </row>
    <row r="30" spans="1:47" s="5" customFormat="1" ht="49.9" customHeight="1" x14ac:dyDescent="0.25">
      <c r="A30" s="334"/>
      <c r="B30" s="304"/>
      <c r="C30" s="307"/>
      <c r="D30" s="330"/>
      <c r="E30" s="330"/>
      <c r="F30" s="330"/>
      <c r="G30" s="36" t="s">
        <v>12</v>
      </c>
      <c r="H30" s="59"/>
      <c r="I30" s="59"/>
      <c r="J30" s="65"/>
      <c r="K30" s="65"/>
      <c r="L30" s="68"/>
      <c r="M30" s="68"/>
      <c r="N30" s="77">
        <v>463926449</v>
      </c>
      <c r="O30" s="62">
        <v>463926449</v>
      </c>
      <c r="P30" s="62">
        <v>463926449</v>
      </c>
      <c r="Q30" s="62"/>
      <c r="R30" s="62"/>
      <c r="S30" s="62"/>
      <c r="T30" s="63"/>
      <c r="U30" s="63"/>
      <c r="V30" s="63"/>
      <c r="W30" s="81"/>
      <c r="X30" s="84"/>
      <c r="Y30" s="84"/>
      <c r="Z30" s="56"/>
      <c r="AA30" s="63"/>
      <c r="AB30" s="63"/>
      <c r="AC30" s="63"/>
      <c r="AD30" s="63"/>
      <c r="AE30" s="63"/>
      <c r="AF30" s="63"/>
      <c r="AG30" s="63"/>
      <c r="AH30" s="63"/>
      <c r="AI30" s="63"/>
      <c r="AJ30" s="63"/>
      <c r="AK30" s="91">
        <v>25758652</v>
      </c>
      <c r="AL30" s="91">
        <v>25758652</v>
      </c>
      <c r="AM30" s="68">
        <v>25758652</v>
      </c>
      <c r="AN30" s="68"/>
      <c r="AO30" s="127"/>
      <c r="AP30" s="126"/>
      <c r="AQ30" s="272"/>
      <c r="AR30" s="275"/>
      <c r="AS30" s="275"/>
      <c r="AT30" s="278"/>
      <c r="AU30" s="281"/>
    </row>
    <row r="31" spans="1:47" s="5" customFormat="1" ht="49.9" customHeight="1" x14ac:dyDescent="0.25">
      <c r="A31" s="334"/>
      <c r="B31" s="304"/>
      <c r="C31" s="307"/>
      <c r="D31" s="330"/>
      <c r="E31" s="330"/>
      <c r="F31" s="330"/>
      <c r="G31" s="36" t="s">
        <v>13</v>
      </c>
      <c r="H31" s="88">
        <f t="shared" ref="H31:Z32" si="23">+H27+H29</f>
        <v>0.3</v>
      </c>
      <c r="I31" s="88"/>
      <c r="J31" s="88">
        <f t="shared" si="23"/>
        <v>0.02</v>
      </c>
      <c r="K31" s="88">
        <f t="shared" ref="K31:L32" si="24">+K27+K29</f>
        <v>0.02</v>
      </c>
      <c r="L31" s="134">
        <f t="shared" si="24"/>
        <v>1.4E-2</v>
      </c>
      <c r="M31" s="134"/>
      <c r="N31" s="50">
        <v>7.0000000000000007E-2</v>
      </c>
      <c r="O31" s="50">
        <v>7.0000000000000007E-2</v>
      </c>
      <c r="P31" s="50">
        <v>7.0000000000000007E-2</v>
      </c>
      <c r="Q31" s="50">
        <f t="shared" si="23"/>
        <v>0</v>
      </c>
      <c r="R31" s="93">
        <f t="shared" si="23"/>
        <v>0</v>
      </c>
      <c r="S31" s="93"/>
      <c r="T31" s="50">
        <f t="shared" si="23"/>
        <v>8.3000000000000004E-2</v>
      </c>
      <c r="U31" s="50">
        <f t="shared" si="23"/>
        <v>0</v>
      </c>
      <c r="V31" s="50">
        <f t="shared" si="23"/>
        <v>0</v>
      </c>
      <c r="W31" s="85">
        <f t="shared" si="23"/>
        <v>0</v>
      </c>
      <c r="X31" s="94">
        <f t="shared" si="23"/>
        <v>0</v>
      </c>
      <c r="Y31" s="94"/>
      <c r="Z31" s="50">
        <f t="shared" si="23"/>
        <v>0.08</v>
      </c>
      <c r="AA31" s="50"/>
      <c r="AB31" s="50"/>
      <c r="AC31" s="50"/>
      <c r="AD31" s="50"/>
      <c r="AE31" s="50"/>
      <c r="AF31" s="50">
        <f t="shared" ref="AF31:AF32" si="25">+AF27+AF29</f>
        <v>0.05</v>
      </c>
      <c r="AG31" s="50"/>
      <c r="AH31" s="50"/>
      <c r="AI31" s="50"/>
      <c r="AJ31" s="50"/>
      <c r="AK31" s="50">
        <v>1.7500000000000002E-2</v>
      </c>
      <c r="AL31" s="50">
        <f t="shared" ref="AL31:AM32" si="26">+AL27+AL29</f>
        <v>3.8500000000000006E-2</v>
      </c>
      <c r="AM31" s="134">
        <f t="shared" si="26"/>
        <v>6.3E-2</v>
      </c>
      <c r="AN31" s="134"/>
      <c r="AO31" s="123"/>
      <c r="AP31" s="124"/>
      <c r="AQ31" s="272"/>
      <c r="AR31" s="275"/>
      <c r="AS31" s="275"/>
      <c r="AT31" s="278"/>
      <c r="AU31" s="281"/>
    </row>
    <row r="32" spans="1:47" s="5" customFormat="1" ht="49.9" customHeight="1" thickBot="1" x14ac:dyDescent="0.3">
      <c r="A32" s="334"/>
      <c r="B32" s="305"/>
      <c r="C32" s="308"/>
      <c r="D32" s="331"/>
      <c r="E32" s="331"/>
      <c r="F32" s="331"/>
      <c r="G32" s="37" t="s">
        <v>14</v>
      </c>
      <c r="H32" s="60">
        <f>+H28+H30</f>
        <v>6597704429</v>
      </c>
      <c r="I32" s="60"/>
      <c r="J32" s="70">
        <f>+J28+J30</f>
        <v>650000000</v>
      </c>
      <c r="K32" s="70">
        <f>+K28+K30</f>
        <v>1097041097</v>
      </c>
      <c r="L32" s="70">
        <f t="shared" si="24"/>
        <v>531056664</v>
      </c>
      <c r="M32" s="70"/>
      <c r="N32" s="139">
        <v>1111561449</v>
      </c>
      <c r="O32" s="70">
        <v>1011589781</v>
      </c>
      <c r="P32" s="70">
        <v>1011589781</v>
      </c>
      <c r="Q32" s="70">
        <f t="shared" si="23"/>
        <v>0</v>
      </c>
      <c r="R32" s="70">
        <f t="shared" si="23"/>
        <v>0</v>
      </c>
      <c r="S32" s="70"/>
      <c r="T32" s="70">
        <f t="shared" si="23"/>
        <v>903000000</v>
      </c>
      <c r="U32" s="70">
        <f t="shared" si="23"/>
        <v>0</v>
      </c>
      <c r="V32" s="70">
        <f t="shared" si="23"/>
        <v>0</v>
      </c>
      <c r="W32" s="70">
        <f t="shared" si="23"/>
        <v>0</v>
      </c>
      <c r="X32" s="70">
        <f t="shared" si="23"/>
        <v>0</v>
      </c>
      <c r="Y32" s="70"/>
      <c r="Z32" s="70">
        <f t="shared" si="23"/>
        <v>2160000000</v>
      </c>
      <c r="AA32" s="70"/>
      <c r="AB32" s="70"/>
      <c r="AC32" s="70"/>
      <c r="AD32" s="70"/>
      <c r="AE32" s="70"/>
      <c r="AF32" s="70">
        <f t="shared" si="25"/>
        <v>1890000000</v>
      </c>
      <c r="AG32" s="70"/>
      <c r="AH32" s="70"/>
      <c r="AI32" s="70"/>
      <c r="AJ32" s="70"/>
      <c r="AK32" s="70">
        <v>111879652</v>
      </c>
      <c r="AL32" s="70">
        <f t="shared" si="26"/>
        <v>353794783</v>
      </c>
      <c r="AM32" s="70">
        <f t="shared" si="26"/>
        <v>371277983</v>
      </c>
      <c r="AN32" s="70"/>
      <c r="AO32" s="128"/>
      <c r="AP32" s="129"/>
      <c r="AQ32" s="273"/>
      <c r="AR32" s="276"/>
      <c r="AS32" s="276"/>
      <c r="AT32" s="279"/>
      <c r="AU32" s="282"/>
    </row>
    <row r="33" spans="1:47" ht="25.15" customHeight="1" x14ac:dyDescent="0.25">
      <c r="A33" s="321" t="s">
        <v>15</v>
      </c>
      <c r="B33" s="322"/>
      <c r="C33" s="322"/>
      <c r="D33" s="323"/>
      <c r="E33" s="323"/>
      <c r="F33" s="324"/>
      <c r="G33" s="38" t="s">
        <v>10</v>
      </c>
      <c r="H33" s="26">
        <f>H10+H16+H28+H22</f>
        <v>18008090675</v>
      </c>
      <c r="I33" s="26"/>
      <c r="J33" s="26">
        <f t="shared" ref="J33:L33" si="27">J10+J16+J28</f>
        <v>3364125475</v>
      </c>
      <c r="K33" s="26">
        <f t="shared" si="27"/>
        <v>3558908675</v>
      </c>
      <c r="L33" s="26">
        <f t="shared" si="27"/>
        <v>2938262654</v>
      </c>
      <c r="M33" s="26"/>
      <c r="N33" s="26">
        <f>N10+N16+N28+N22</f>
        <v>2911182000</v>
      </c>
      <c r="O33" s="26">
        <f>O10+O16+O28+O22</f>
        <v>2831182000</v>
      </c>
      <c r="P33" s="26">
        <f>P10+P16+P28+P22</f>
        <v>2831182000</v>
      </c>
      <c r="Q33" s="26"/>
      <c r="R33" s="26"/>
      <c r="S33" s="26"/>
      <c r="T33" s="26">
        <f t="shared" ref="T33:AF33" si="28">T10+T16+T28+T22</f>
        <v>3468000000</v>
      </c>
      <c r="U33" s="26">
        <f t="shared" si="28"/>
        <v>0</v>
      </c>
      <c r="V33" s="26">
        <f t="shared" si="28"/>
        <v>0</v>
      </c>
      <c r="W33" s="26">
        <f t="shared" si="28"/>
        <v>0</v>
      </c>
      <c r="X33" s="26">
        <f t="shared" si="28"/>
        <v>0</v>
      </c>
      <c r="Y33" s="26"/>
      <c r="Z33" s="26">
        <f t="shared" si="28"/>
        <v>4750000000</v>
      </c>
      <c r="AA33" s="26"/>
      <c r="AB33" s="26"/>
      <c r="AC33" s="26"/>
      <c r="AD33" s="26"/>
      <c r="AE33" s="26"/>
      <c r="AF33" s="26">
        <f t="shared" si="28"/>
        <v>3400000000</v>
      </c>
      <c r="AG33" s="26"/>
      <c r="AH33" s="26"/>
      <c r="AI33" s="26"/>
      <c r="AJ33" s="26"/>
      <c r="AK33" s="26">
        <f t="shared" ref="AK33:AL33" si="29">AK10+AK16+AK28+AK22</f>
        <v>691102233</v>
      </c>
      <c r="AL33" s="26">
        <f t="shared" si="29"/>
        <v>1109226864</v>
      </c>
      <c r="AM33" s="26">
        <f t="shared" ref="AM33" si="30">AM10+AM16+AM28+AM22</f>
        <v>2263656837</v>
      </c>
      <c r="AN33" s="26"/>
      <c r="AO33" s="264"/>
      <c r="AP33" s="265"/>
      <c r="AQ33" s="162"/>
      <c r="AR33" s="162"/>
      <c r="AS33" s="162"/>
      <c r="AT33" s="162"/>
      <c r="AU33" s="162"/>
    </row>
    <row r="34" spans="1:47" ht="25.15" customHeight="1" x14ac:dyDescent="0.25">
      <c r="A34" s="325"/>
      <c r="B34" s="323"/>
      <c r="C34" s="323"/>
      <c r="D34" s="323"/>
      <c r="E34" s="323"/>
      <c r="F34" s="324"/>
      <c r="G34" s="36" t="s">
        <v>12</v>
      </c>
      <c r="H34" s="26">
        <f>+H12+H18+H30</f>
        <v>0</v>
      </c>
      <c r="I34" s="26"/>
      <c r="J34" s="26">
        <f t="shared" ref="J34:AF34" si="31">+J12+J18+J30</f>
        <v>0</v>
      </c>
      <c r="K34" s="26">
        <f t="shared" si="31"/>
        <v>0</v>
      </c>
      <c r="L34" s="26">
        <f t="shared" si="31"/>
        <v>0</v>
      </c>
      <c r="M34" s="26"/>
      <c r="N34" s="26">
        <f t="shared" si="31"/>
        <v>2432915168</v>
      </c>
      <c r="O34" s="26">
        <f t="shared" ref="O34:P34" si="32">+O12+O18+O30</f>
        <v>2432915168</v>
      </c>
      <c r="P34" s="26">
        <f t="shared" si="32"/>
        <v>2416468389</v>
      </c>
      <c r="Q34" s="26"/>
      <c r="R34" s="26"/>
      <c r="S34" s="26"/>
      <c r="T34" s="26">
        <f t="shared" si="31"/>
        <v>0</v>
      </c>
      <c r="U34" s="26">
        <f t="shared" si="31"/>
        <v>0</v>
      </c>
      <c r="V34" s="26">
        <f t="shared" si="31"/>
        <v>0</v>
      </c>
      <c r="W34" s="26">
        <f t="shared" si="31"/>
        <v>0</v>
      </c>
      <c r="X34" s="26">
        <f t="shared" si="31"/>
        <v>0</v>
      </c>
      <c r="Y34" s="26"/>
      <c r="Z34" s="26">
        <f t="shared" si="31"/>
        <v>0</v>
      </c>
      <c r="AA34" s="26"/>
      <c r="AB34" s="26"/>
      <c r="AC34" s="26"/>
      <c r="AD34" s="26"/>
      <c r="AE34" s="26"/>
      <c r="AF34" s="26">
        <f t="shared" si="31"/>
        <v>0</v>
      </c>
      <c r="AG34" s="26"/>
      <c r="AH34" s="26"/>
      <c r="AI34" s="26"/>
      <c r="AJ34" s="26"/>
      <c r="AK34" s="26">
        <f t="shared" ref="AK34:AL34" si="33">+AK12+AK18+AK30</f>
        <v>202436659</v>
      </c>
      <c r="AL34" s="26">
        <f t="shared" si="33"/>
        <v>620165050</v>
      </c>
      <c r="AM34" s="26">
        <f t="shared" ref="AM34" si="34">+AM12+AM18+AM30</f>
        <v>1108717996</v>
      </c>
      <c r="AN34" s="26"/>
      <c r="AO34" s="266"/>
      <c r="AP34" s="267"/>
      <c r="AQ34" s="162"/>
      <c r="AR34" s="162"/>
      <c r="AS34" s="162"/>
      <c r="AT34" s="162"/>
      <c r="AU34" s="162"/>
    </row>
    <row r="35" spans="1:47" ht="25.15" customHeight="1" thickBot="1" x14ac:dyDescent="0.3">
      <c r="A35" s="326"/>
      <c r="B35" s="327"/>
      <c r="C35" s="327"/>
      <c r="D35" s="327"/>
      <c r="E35" s="327"/>
      <c r="F35" s="328"/>
      <c r="G35" s="37" t="s">
        <v>15</v>
      </c>
      <c r="H35" s="39">
        <f t="shared" ref="H35" si="35">H33+H34</f>
        <v>18008090675</v>
      </c>
      <c r="I35" s="39"/>
      <c r="J35" s="39">
        <f t="shared" ref="J35:K35" si="36">J33+J34</f>
        <v>3364125475</v>
      </c>
      <c r="K35" s="39">
        <f t="shared" si="36"/>
        <v>3558908675</v>
      </c>
      <c r="L35" s="39">
        <f t="shared" ref="L35:AF35" si="37">L33+L34</f>
        <v>2938262654</v>
      </c>
      <c r="M35" s="39"/>
      <c r="N35" s="39">
        <f t="shared" si="37"/>
        <v>5344097168</v>
      </c>
      <c r="O35" s="39">
        <f t="shared" ref="O35:P35" si="38">O33+O34</f>
        <v>5264097168</v>
      </c>
      <c r="P35" s="39">
        <f t="shared" si="38"/>
        <v>5247650389</v>
      </c>
      <c r="Q35" s="39"/>
      <c r="R35" s="39"/>
      <c r="S35" s="39"/>
      <c r="T35" s="39">
        <f t="shared" si="37"/>
        <v>3468000000</v>
      </c>
      <c r="U35" s="39">
        <f t="shared" si="37"/>
        <v>0</v>
      </c>
      <c r="V35" s="39">
        <f t="shared" si="37"/>
        <v>0</v>
      </c>
      <c r="W35" s="39">
        <f t="shared" si="37"/>
        <v>0</v>
      </c>
      <c r="X35" s="39">
        <f t="shared" si="37"/>
        <v>0</v>
      </c>
      <c r="Y35" s="39"/>
      <c r="Z35" s="39">
        <f t="shared" si="37"/>
        <v>4750000000</v>
      </c>
      <c r="AA35" s="39"/>
      <c r="AB35" s="39"/>
      <c r="AC35" s="39"/>
      <c r="AD35" s="39"/>
      <c r="AE35" s="39"/>
      <c r="AF35" s="39">
        <f t="shared" si="37"/>
        <v>3400000000</v>
      </c>
      <c r="AG35" s="39"/>
      <c r="AH35" s="39"/>
      <c r="AI35" s="39"/>
      <c r="AJ35" s="39"/>
      <c r="AK35" s="39">
        <f t="shared" ref="AK35:AL35" si="39">AK33+AK34</f>
        <v>893538892</v>
      </c>
      <c r="AL35" s="39">
        <f t="shared" si="39"/>
        <v>1729391914</v>
      </c>
      <c r="AM35" s="39">
        <f t="shared" ref="AM35" si="40">AM33+AM34</f>
        <v>3372374833</v>
      </c>
      <c r="AN35" s="39"/>
      <c r="AO35" s="268"/>
      <c r="AP35" s="269"/>
      <c r="AQ35" s="162"/>
      <c r="AR35" s="162"/>
      <c r="AS35" s="162"/>
      <c r="AT35" s="162"/>
      <c r="AU35" s="162"/>
    </row>
    <row r="36" spans="1:47" ht="71.25" customHeight="1" x14ac:dyDescent="0.25">
      <c r="A36" s="270" t="s">
        <v>166</v>
      </c>
      <c r="B36" s="270"/>
      <c r="C36" s="270"/>
      <c r="D36" s="270"/>
      <c r="E36" s="270"/>
      <c r="F36" s="270"/>
      <c r="G36" s="270"/>
      <c r="H36" s="270"/>
      <c r="I36" s="270"/>
      <c r="J36" s="270"/>
      <c r="K36" s="270"/>
      <c r="L36" s="270"/>
      <c r="M36" s="270"/>
      <c r="N36" s="270"/>
      <c r="O36" s="270"/>
      <c r="P36" s="270"/>
      <c r="Q36" s="270"/>
      <c r="R36" s="270"/>
      <c r="S36" s="270"/>
      <c r="T36" s="270"/>
      <c r="U36" s="270"/>
      <c r="V36" s="270"/>
      <c r="W36" s="270"/>
      <c r="X36" s="270"/>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270"/>
    </row>
    <row r="38" spans="1:47" x14ac:dyDescent="0.25">
      <c r="V38" s="74"/>
      <c r="AK38" s="73"/>
    </row>
    <row r="42" spans="1:47" x14ac:dyDescent="0.25">
      <c r="U42" s="75"/>
    </row>
    <row r="45" spans="1:47" x14ac:dyDescent="0.25">
      <c r="Z45" s="75"/>
    </row>
  </sheetData>
  <mergeCells count="68">
    <mergeCell ref="A1:E4"/>
    <mergeCell ref="F3:P3"/>
    <mergeCell ref="F4:P4"/>
    <mergeCell ref="AP6:AP8"/>
    <mergeCell ref="F6:F8"/>
    <mergeCell ref="AK6:AN6"/>
    <mergeCell ref="E6:E8"/>
    <mergeCell ref="AK7:AN7"/>
    <mergeCell ref="B6:D7"/>
    <mergeCell ref="AO6:AO8"/>
    <mergeCell ref="I7:L7"/>
    <mergeCell ref="I6:AJ6"/>
    <mergeCell ref="M7:R7"/>
    <mergeCell ref="G6:G8"/>
    <mergeCell ref="H6:H8"/>
    <mergeCell ref="AQ6:AQ8"/>
    <mergeCell ref="F1:AU1"/>
    <mergeCell ref="F2:AU2"/>
    <mergeCell ref="A6:A8"/>
    <mergeCell ref="A33:F35"/>
    <mergeCell ref="F9:F32"/>
    <mergeCell ref="E9:E32"/>
    <mergeCell ref="D9:D14"/>
    <mergeCell ref="D15:D20"/>
    <mergeCell ref="D27:D32"/>
    <mergeCell ref="A27:A32"/>
    <mergeCell ref="A9:A14"/>
    <mergeCell ref="D21:D26"/>
    <mergeCell ref="A15:A26"/>
    <mergeCell ref="B27:B32"/>
    <mergeCell ref="C27:C32"/>
    <mergeCell ref="B21:B26"/>
    <mergeCell ref="C21:C26"/>
    <mergeCell ref="B9:B14"/>
    <mergeCell ref="C9:C14"/>
    <mergeCell ref="B15:B20"/>
    <mergeCell ref="C15:C20"/>
    <mergeCell ref="S7:X7"/>
    <mergeCell ref="Y7:AD7"/>
    <mergeCell ref="AE7:AJ7"/>
    <mergeCell ref="AT9:AT14"/>
    <mergeCell ref="AU9:AU14"/>
    <mergeCell ref="AQ9:AQ14"/>
    <mergeCell ref="AR6:AR8"/>
    <mergeCell ref="AR9:AR14"/>
    <mergeCell ref="AS15:AS20"/>
    <mergeCell ref="AT15:AT20"/>
    <mergeCell ref="AT6:AT8"/>
    <mergeCell ref="AU6:AU8"/>
    <mergeCell ref="AU15:AU20"/>
    <mergeCell ref="AS6:AS8"/>
    <mergeCell ref="AS9:AS14"/>
    <mergeCell ref="AO33:AP35"/>
    <mergeCell ref="A36:AU36"/>
    <mergeCell ref="Q3:AU3"/>
    <mergeCell ref="Q4:AU4"/>
    <mergeCell ref="AQ27:AQ32"/>
    <mergeCell ref="AR27:AR32"/>
    <mergeCell ref="AS27:AS32"/>
    <mergeCell ref="AT27:AT32"/>
    <mergeCell ref="AU27:AU32"/>
    <mergeCell ref="AQ21:AQ26"/>
    <mergeCell ref="AR21:AR26"/>
    <mergeCell ref="AS21:AS26"/>
    <mergeCell ref="AT21:AT26"/>
    <mergeCell ref="AU21:AU26"/>
    <mergeCell ref="AQ15:AQ20"/>
    <mergeCell ref="AR15:AR20"/>
  </mergeCells>
  <hyperlinks>
    <hyperlink ref="AU21" r:id="rId1" xr:uid="{00000000-0004-0000-0100-000000000000}"/>
  </hyperlinks>
  <printOptions horizontalCentered="1" verticalCentered="1"/>
  <pageMargins left="0" right="0" top="0.74803149606299213" bottom="0" header="0.31496062992125984" footer="0"/>
  <pageSetup scale="27" fitToHeight="0" orientation="landscape" r:id="rId2"/>
  <colBreaks count="1" manualBreakCount="1">
    <brk id="26" max="35"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89"/>
  <sheetViews>
    <sheetView view="pageBreakPreview" zoomScale="60" zoomScaleNormal="70" workbookViewId="0">
      <selection activeCell="C8" sqref="C8:C9"/>
    </sheetView>
  </sheetViews>
  <sheetFormatPr baseColWidth="10" defaultColWidth="11.42578125" defaultRowHeight="12.75" x14ac:dyDescent="0.25"/>
  <cols>
    <col min="1" max="1" width="14.85546875" style="8" customWidth="1"/>
    <col min="2" max="2" width="33" style="8" customWidth="1"/>
    <col min="3" max="3" width="47.7109375" style="19" customWidth="1"/>
    <col min="4" max="4" width="6.140625" style="8" customWidth="1"/>
    <col min="5" max="5" width="7.85546875" style="8" customWidth="1"/>
    <col min="6" max="6" width="12" style="8" customWidth="1"/>
    <col min="7" max="7" width="7" style="8" customWidth="1"/>
    <col min="8" max="8" width="6.7109375" style="8" customWidth="1"/>
    <col min="9" max="11" width="7" style="8" customWidth="1"/>
    <col min="12" max="13" width="7.7109375" style="8" customWidth="1"/>
    <col min="14" max="14" width="8.140625" style="9" customWidth="1"/>
    <col min="15" max="15" width="8.5703125" style="9" customWidth="1"/>
    <col min="16" max="16" width="8.85546875" style="9" customWidth="1"/>
    <col min="17" max="17" width="8.42578125" style="9" customWidth="1"/>
    <col min="18" max="18" width="8.28515625" style="9" customWidth="1"/>
    <col min="19" max="19" width="11.7109375" style="9" customWidth="1"/>
    <col min="20" max="20" width="12.28515625" style="9" customWidth="1"/>
    <col min="21" max="21" width="14.5703125" style="9" customWidth="1"/>
    <col min="22" max="22" width="110.28515625" style="13" customWidth="1"/>
    <col min="23" max="58" width="11.42578125" style="13"/>
    <col min="59" max="16384" width="11.42578125" style="8"/>
  </cols>
  <sheetData>
    <row r="1" spans="1:51" s="10" customFormat="1" ht="33" customHeight="1" x14ac:dyDescent="0.25">
      <c r="A1" s="388"/>
      <c r="B1" s="389"/>
      <c r="C1" s="394" t="s">
        <v>0</v>
      </c>
      <c r="D1" s="394"/>
      <c r="E1" s="394"/>
      <c r="F1" s="394"/>
      <c r="G1" s="394"/>
      <c r="H1" s="394"/>
      <c r="I1" s="394"/>
      <c r="J1" s="394"/>
      <c r="K1" s="394"/>
      <c r="L1" s="394"/>
      <c r="M1" s="394"/>
      <c r="N1" s="394"/>
      <c r="O1" s="394"/>
      <c r="P1" s="394"/>
      <c r="Q1" s="394"/>
      <c r="R1" s="394"/>
      <c r="S1" s="394"/>
      <c r="T1" s="394"/>
      <c r="U1" s="394"/>
      <c r="V1" s="395"/>
    </row>
    <row r="2" spans="1:51" s="10" customFormat="1" ht="30" customHeight="1" x14ac:dyDescent="0.25">
      <c r="A2" s="390"/>
      <c r="B2" s="391"/>
      <c r="C2" s="396" t="s">
        <v>73</v>
      </c>
      <c r="D2" s="396"/>
      <c r="E2" s="396"/>
      <c r="F2" s="396"/>
      <c r="G2" s="396"/>
      <c r="H2" s="396"/>
      <c r="I2" s="396"/>
      <c r="J2" s="396"/>
      <c r="K2" s="396"/>
      <c r="L2" s="396"/>
      <c r="M2" s="396"/>
      <c r="N2" s="396"/>
      <c r="O2" s="396"/>
      <c r="P2" s="396"/>
      <c r="Q2" s="396"/>
      <c r="R2" s="396"/>
      <c r="S2" s="396"/>
      <c r="T2" s="396"/>
      <c r="U2" s="396"/>
      <c r="V2" s="397"/>
    </row>
    <row r="3" spans="1:51" s="10" customFormat="1" ht="27.75" customHeight="1" x14ac:dyDescent="0.25">
      <c r="A3" s="390"/>
      <c r="B3" s="391"/>
      <c r="C3" s="27" t="s">
        <v>1</v>
      </c>
      <c r="D3" s="398" t="s">
        <v>75</v>
      </c>
      <c r="E3" s="398"/>
      <c r="F3" s="398"/>
      <c r="G3" s="398"/>
      <c r="H3" s="398"/>
      <c r="I3" s="398"/>
      <c r="J3" s="398"/>
      <c r="K3" s="398"/>
      <c r="L3" s="398"/>
      <c r="M3" s="398"/>
      <c r="N3" s="398"/>
      <c r="O3" s="398"/>
      <c r="P3" s="398"/>
      <c r="Q3" s="398"/>
      <c r="R3" s="398"/>
      <c r="S3" s="398"/>
      <c r="T3" s="398"/>
      <c r="U3" s="398"/>
      <c r="V3" s="399"/>
    </row>
    <row r="4" spans="1:51" s="10" customFormat="1" ht="33" customHeight="1" thickBot="1" x14ac:dyDescent="0.3">
      <c r="A4" s="392"/>
      <c r="B4" s="393"/>
      <c r="C4" s="40" t="s">
        <v>16</v>
      </c>
      <c r="D4" s="400" t="s">
        <v>89</v>
      </c>
      <c r="E4" s="400"/>
      <c r="F4" s="400"/>
      <c r="G4" s="400"/>
      <c r="H4" s="400"/>
      <c r="I4" s="400"/>
      <c r="J4" s="400"/>
      <c r="K4" s="400"/>
      <c r="L4" s="400"/>
      <c r="M4" s="400"/>
      <c r="N4" s="400"/>
      <c r="O4" s="400"/>
      <c r="P4" s="400"/>
      <c r="Q4" s="400"/>
      <c r="R4" s="400"/>
      <c r="S4" s="400"/>
      <c r="T4" s="400"/>
      <c r="U4" s="400"/>
      <c r="V4" s="401"/>
    </row>
    <row r="5" spans="1:51" s="10" customFormat="1" ht="13.5" thickBot="1" x14ac:dyDescent="0.3">
      <c r="A5" s="11"/>
      <c r="B5" s="8"/>
      <c r="C5" s="17"/>
      <c r="D5" s="8"/>
      <c r="E5" s="8"/>
      <c r="F5" s="8"/>
      <c r="G5" s="8"/>
      <c r="H5" s="8"/>
      <c r="I5" s="8"/>
      <c r="J5" s="8"/>
      <c r="K5" s="8"/>
      <c r="L5" s="8"/>
      <c r="M5" s="8"/>
      <c r="N5" s="9"/>
      <c r="O5" s="9"/>
      <c r="P5" s="9"/>
      <c r="Q5" s="9"/>
      <c r="R5" s="9"/>
      <c r="S5" s="9"/>
      <c r="T5" s="9"/>
      <c r="U5" s="9"/>
    </row>
    <row r="6" spans="1:51" s="12" customFormat="1" ht="25.5" customHeight="1" x14ac:dyDescent="0.25">
      <c r="A6" s="366" t="s">
        <v>32</v>
      </c>
      <c r="B6" s="374" t="s">
        <v>33</v>
      </c>
      <c r="C6" s="385" t="s">
        <v>34</v>
      </c>
      <c r="D6" s="380" t="s">
        <v>35</v>
      </c>
      <c r="E6" s="381"/>
      <c r="F6" s="374" t="s">
        <v>114</v>
      </c>
      <c r="G6" s="374"/>
      <c r="H6" s="374"/>
      <c r="I6" s="374"/>
      <c r="J6" s="374"/>
      <c r="K6" s="374"/>
      <c r="L6" s="374"/>
      <c r="M6" s="374"/>
      <c r="N6" s="374"/>
      <c r="O6" s="374"/>
      <c r="P6" s="374"/>
      <c r="Q6" s="374"/>
      <c r="R6" s="374"/>
      <c r="S6" s="374"/>
      <c r="T6" s="374" t="s">
        <v>39</v>
      </c>
      <c r="U6" s="374"/>
      <c r="V6" s="383" t="s">
        <v>189</v>
      </c>
    </row>
    <row r="7" spans="1:51" s="12" customFormat="1" ht="19.899999999999999" customHeight="1" thickBot="1" x14ac:dyDescent="0.3">
      <c r="A7" s="367"/>
      <c r="B7" s="375"/>
      <c r="C7" s="386"/>
      <c r="D7" s="107" t="s">
        <v>36</v>
      </c>
      <c r="E7" s="107" t="s">
        <v>37</v>
      </c>
      <c r="F7" s="107" t="s">
        <v>38</v>
      </c>
      <c r="G7" s="108" t="s">
        <v>17</v>
      </c>
      <c r="H7" s="108" t="s">
        <v>18</v>
      </c>
      <c r="I7" s="108" t="s">
        <v>19</v>
      </c>
      <c r="J7" s="108" t="s">
        <v>20</v>
      </c>
      <c r="K7" s="108" t="s">
        <v>21</v>
      </c>
      <c r="L7" s="108" t="s">
        <v>22</v>
      </c>
      <c r="M7" s="108" t="s">
        <v>23</v>
      </c>
      <c r="N7" s="108" t="s">
        <v>24</v>
      </c>
      <c r="O7" s="108" t="s">
        <v>25</v>
      </c>
      <c r="P7" s="108" t="s">
        <v>26</v>
      </c>
      <c r="Q7" s="108" t="s">
        <v>27</v>
      </c>
      <c r="R7" s="108" t="s">
        <v>28</v>
      </c>
      <c r="S7" s="41" t="s">
        <v>29</v>
      </c>
      <c r="T7" s="41" t="s">
        <v>40</v>
      </c>
      <c r="U7" s="41" t="s">
        <v>41</v>
      </c>
      <c r="V7" s="384"/>
    </row>
    <row r="8" spans="1:51" s="47" customFormat="1" ht="234.6" customHeight="1" x14ac:dyDescent="0.25">
      <c r="A8" s="368" t="s">
        <v>82</v>
      </c>
      <c r="B8" s="369" t="s">
        <v>85</v>
      </c>
      <c r="C8" s="373" t="s">
        <v>97</v>
      </c>
      <c r="D8" s="387" t="s">
        <v>76</v>
      </c>
      <c r="E8" s="382"/>
      <c r="F8" s="54" t="s">
        <v>77</v>
      </c>
      <c r="G8" s="51">
        <v>0.05</v>
      </c>
      <c r="H8" s="51">
        <v>0.05</v>
      </c>
      <c r="I8" s="51">
        <v>0.05</v>
      </c>
      <c r="J8" s="51">
        <v>0.1</v>
      </c>
      <c r="K8" s="51">
        <v>0.15</v>
      </c>
      <c r="L8" s="51">
        <v>0.15</v>
      </c>
      <c r="M8" s="51">
        <v>0.15</v>
      </c>
      <c r="N8" s="51">
        <v>0.1</v>
      </c>
      <c r="O8" s="51">
        <v>0.1</v>
      </c>
      <c r="P8" s="51">
        <v>0.05</v>
      </c>
      <c r="Q8" s="51">
        <v>0.03</v>
      </c>
      <c r="R8" s="154">
        <v>0.02</v>
      </c>
      <c r="S8" s="160">
        <f t="shared" ref="S8:S19" si="0">SUM(G8:R8)</f>
        <v>1</v>
      </c>
      <c r="T8" s="371">
        <v>0.4</v>
      </c>
      <c r="U8" s="376">
        <v>0.2</v>
      </c>
      <c r="V8" s="378" t="s">
        <v>184</v>
      </c>
    </row>
    <row r="9" spans="1:51" s="47" customFormat="1" ht="234.6" customHeight="1" thickBot="1" x14ac:dyDescent="0.3">
      <c r="A9" s="362"/>
      <c r="B9" s="370"/>
      <c r="C9" s="361"/>
      <c r="D9" s="354"/>
      <c r="E9" s="353"/>
      <c r="F9" s="52" t="s">
        <v>78</v>
      </c>
      <c r="G9" s="157">
        <v>0.05</v>
      </c>
      <c r="H9" s="157">
        <v>0.05</v>
      </c>
      <c r="I9" s="157">
        <v>0.05</v>
      </c>
      <c r="J9" s="157">
        <v>0.1</v>
      </c>
      <c r="K9" s="157">
        <v>0.15</v>
      </c>
      <c r="L9" s="157">
        <v>0.15</v>
      </c>
      <c r="M9" s="53">
        <v>0.15</v>
      </c>
      <c r="N9" s="53">
        <v>0.1</v>
      </c>
      <c r="O9" s="53">
        <v>0.1</v>
      </c>
      <c r="P9" s="53"/>
      <c r="Q9" s="53"/>
      <c r="R9" s="156"/>
      <c r="S9" s="159">
        <f t="shared" si="0"/>
        <v>0.9</v>
      </c>
      <c r="T9" s="372"/>
      <c r="U9" s="358"/>
      <c r="V9" s="379"/>
    </row>
    <row r="10" spans="1:51" s="47" customFormat="1" ht="91.15" customHeight="1" x14ac:dyDescent="0.25">
      <c r="A10" s="362"/>
      <c r="B10" s="370"/>
      <c r="C10" s="361" t="s">
        <v>113</v>
      </c>
      <c r="D10" s="354" t="s">
        <v>76</v>
      </c>
      <c r="E10" s="353"/>
      <c r="F10" s="54" t="s">
        <v>77</v>
      </c>
      <c r="G10" s="51">
        <v>0.05</v>
      </c>
      <c r="H10" s="51">
        <v>0.2</v>
      </c>
      <c r="I10" s="51">
        <v>0.1</v>
      </c>
      <c r="J10" s="51">
        <v>0.05</v>
      </c>
      <c r="K10" s="51">
        <v>0.1</v>
      </c>
      <c r="L10" s="51">
        <v>0.1</v>
      </c>
      <c r="M10" s="51">
        <v>0.1</v>
      </c>
      <c r="N10" s="51">
        <v>0.15</v>
      </c>
      <c r="O10" s="51">
        <v>0.05</v>
      </c>
      <c r="P10" s="51">
        <v>0.05</v>
      </c>
      <c r="Q10" s="51">
        <v>0.03</v>
      </c>
      <c r="R10" s="154">
        <v>0.02</v>
      </c>
      <c r="S10" s="153">
        <f t="shared" si="0"/>
        <v>1</v>
      </c>
      <c r="T10" s="372"/>
      <c r="U10" s="377">
        <v>0.2</v>
      </c>
      <c r="V10" s="352" t="s">
        <v>185</v>
      </c>
    </row>
    <row r="11" spans="1:51" s="47" customFormat="1" ht="91.15" customHeight="1" thickBot="1" x14ac:dyDescent="0.3">
      <c r="A11" s="363"/>
      <c r="B11" s="370"/>
      <c r="C11" s="361"/>
      <c r="D11" s="354"/>
      <c r="E11" s="353"/>
      <c r="F11" s="52" t="s">
        <v>78</v>
      </c>
      <c r="G11" s="157">
        <v>0.05</v>
      </c>
      <c r="H11" s="157">
        <v>0.2</v>
      </c>
      <c r="I11" s="157">
        <v>0.1</v>
      </c>
      <c r="J11" s="157">
        <v>0.05</v>
      </c>
      <c r="K11" s="157">
        <v>0.1</v>
      </c>
      <c r="L11" s="157">
        <v>0.05</v>
      </c>
      <c r="M11" s="53">
        <v>0.15</v>
      </c>
      <c r="N11" s="53">
        <v>0.15</v>
      </c>
      <c r="O11" s="53">
        <v>0.05</v>
      </c>
      <c r="P11" s="53"/>
      <c r="Q11" s="53"/>
      <c r="R11" s="156"/>
      <c r="S11" s="161">
        <f t="shared" si="0"/>
        <v>0.90000000000000013</v>
      </c>
      <c r="T11" s="360"/>
      <c r="U11" s="358"/>
      <c r="V11" s="352"/>
    </row>
    <row r="12" spans="1:51" s="49" customFormat="1" ht="112.15" customHeight="1" x14ac:dyDescent="0.25">
      <c r="A12" s="362" t="s">
        <v>83</v>
      </c>
      <c r="B12" s="370" t="s">
        <v>95</v>
      </c>
      <c r="C12" s="361" t="s">
        <v>112</v>
      </c>
      <c r="D12" s="354" t="s">
        <v>76</v>
      </c>
      <c r="E12" s="48"/>
      <c r="F12" s="54" t="s">
        <v>77</v>
      </c>
      <c r="G12" s="51">
        <v>0.05</v>
      </c>
      <c r="H12" s="51">
        <v>0.1</v>
      </c>
      <c r="I12" s="51">
        <v>0.15</v>
      </c>
      <c r="J12" s="51">
        <v>0.05</v>
      </c>
      <c r="K12" s="51">
        <v>0.1</v>
      </c>
      <c r="L12" s="51">
        <v>0.15</v>
      </c>
      <c r="M12" s="51">
        <v>0.05</v>
      </c>
      <c r="N12" s="51">
        <v>0.1</v>
      </c>
      <c r="O12" s="51">
        <v>0.1</v>
      </c>
      <c r="P12" s="51">
        <v>0.05</v>
      </c>
      <c r="Q12" s="51">
        <v>0.05</v>
      </c>
      <c r="R12" s="154">
        <v>0.05</v>
      </c>
      <c r="S12" s="160">
        <f t="shared" si="0"/>
        <v>1.0000000000000002</v>
      </c>
      <c r="T12" s="355">
        <f>+U12+U16</f>
        <v>0.25</v>
      </c>
      <c r="U12" s="351">
        <v>0.15</v>
      </c>
      <c r="V12" s="349" t="s">
        <v>186</v>
      </c>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row>
    <row r="13" spans="1:51" s="49" customFormat="1" ht="112.15" customHeight="1" thickBot="1" x14ac:dyDescent="0.3">
      <c r="A13" s="362"/>
      <c r="B13" s="370"/>
      <c r="C13" s="361"/>
      <c r="D13" s="354"/>
      <c r="E13" s="48"/>
      <c r="F13" s="52" t="s">
        <v>78</v>
      </c>
      <c r="G13" s="157">
        <v>0.05</v>
      </c>
      <c r="H13" s="157">
        <v>0.1</v>
      </c>
      <c r="I13" s="157">
        <v>0.15</v>
      </c>
      <c r="J13" s="157">
        <v>0.05</v>
      </c>
      <c r="K13" s="157">
        <v>0.1</v>
      </c>
      <c r="L13" s="157">
        <v>0.15</v>
      </c>
      <c r="M13" s="53">
        <v>0.05</v>
      </c>
      <c r="N13" s="53">
        <v>0.1</v>
      </c>
      <c r="O13" s="53">
        <v>0.1</v>
      </c>
      <c r="P13" s="53"/>
      <c r="Q13" s="53"/>
      <c r="R13" s="156"/>
      <c r="S13" s="159">
        <f t="shared" si="0"/>
        <v>0.85000000000000009</v>
      </c>
      <c r="T13" s="355"/>
      <c r="U13" s="351"/>
      <c r="V13" s="350"/>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row>
    <row r="14" spans="1:51" s="49" customFormat="1" ht="52.15" customHeight="1" x14ac:dyDescent="0.25">
      <c r="A14" s="362"/>
      <c r="B14" s="370"/>
      <c r="C14" s="361" t="s">
        <v>111</v>
      </c>
      <c r="D14" s="354" t="s">
        <v>76</v>
      </c>
      <c r="E14" s="48"/>
      <c r="F14" s="54" t="s">
        <v>77</v>
      </c>
      <c r="G14" s="51">
        <v>0.05</v>
      </c>
      <c r="H14" s="51">
        <v>0.1</v>
      </c>
      <c r="I14" s="51">
        <v>0.15</v>
      </c>
      <c r="J14" s="51">
        <v>0.05</v>
      </c>
      <c r="K14" s="51">
        <v>0.1</v>
      </c>
      <c r="L14" s="51">
        <v>0.15</v>
      </c>
      <c r="M14" s="51">
        <v>0.05</v>
      </c>
      <c r="N14" s="51">
        <v>0.1</v>
      </c>
      <c r="O14" s="51">
        <v>0.1</v>
      </c>
      <c r="P14" s="51">
        <v>0.05</v>
      </c>
      <c r="Q14" s="51">
        <v>0.05</v>
      </c>
      <c r="R14" s="154">
        <v>0.05</v>
      </c>
      <c r="S14" s="153">
        <f t="shared" si="0"/>
        <v>1.0000000000000002</v>
      </c>
      <c r="T14" s="355"/>
      <c r="U14" s="351">
        <v>0.1</v>
      </c>
      <c r="V14" s="349" t="s">
        <v>187</v>
      </c>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row>
    <row r="15" spans="1:51" s="49" customFormat="1" ht="52.15" customHeight="1" thickBot="1" x14ac:dyDescent="0.3">
      <c r="A15" s="362"/>
      <c r="B15" s="370"/>
      <c r="C15" s="361"/>
      <c r="D15" s="354"/>
      <c r="E15" s="48"/>
      <c r="F15" s="52" t="s">
        <v>78</v>
      </c>
      <c r="G15" s="157">
        <v>0.05</v>
      </c>
      <c r="H15" s="157">
        <v>0.1</v>
      </c>
      <c r="I15" s="157">
        <v>0.15</v>
      </c>
      <c r="J15" s="157">
        <v>0.05</v>
      </c>
      <c r="K15" s="157">
        <v>0.1</v>
      </c>
      <c r="L15" s="157">
        <v>0.15</v>
      </c>
      <c r="M15" s="53">
        <v>0.05</v>
      </c>
      <c r="N15" s="53">
        <v>0.1</v>
      </c>
      <c r="O15" s="53">
        <v>0.1</v>
      </c>
      <c r="P15" s="53"/>
      <c r="Q15" s="53"/>
      <c r="R15" s="156"/>
      <c r="S15" s="159">
        <f t="shared" si="0"/>
        <v>0.85000000000000009</v>
      </c>
      <c r="T15" s="355"/>
      <c r="U15" s="351"/>
      <c r="V15" s="350"/>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row>
    <row r="16" spans="1:51" ht="54" customHeight="1" x14ac:dyDescent="0.25">
      <c r="A16" s="362"/>
      <c r="B16" s="356" t="s">
        <v>100</v>
      </c>
      <c r="C16" s="361" t="s">
        <v>110</v>
      </c>
      <c r="D16" s="402" t="s">
        <v>76</v>
      </c>
      <c r="E16" s="158"/>
      <c r="F16" s="54" t="s">
        <v>77</v>
      </c>
      <c r="G16" s="51">
        <v>0.05</v>
      </c>
      <c r="H16" s="51">
        <v>0.05</v>
      </c>
      <c r="I16" s="51">
        <v>0.1</v>
      </c>
      <c r="J16" s="51">
        <v>0.1</v>
      </c>
      <c r="K16" s="51">
        <v>0.1</v>
      </c>
      <c r="L16" s="51">
        <v>0.05</v>
      </c>
      <c r="M16" s="51">
        <v>0.1</v>
      </c>
      <c r="N16" s="51">
        <v>0.1</v>
      </c>
      <c r="O16" s="51">
        <v>0.1</v>
      </c>
      <c r="P16" s="51">
        <v>0.1</v>
      </c>
      <c r="Q16" s="51">
        <v>0.1</v>
      </c>
      <c r="R16" s="154">
        <v>0.05</v>
      </c>
      <c r="S16" s="153">
        <f t="shared" si="0"/>
        <v>1</v>
      </c>
      <c r="T16" s="359">
        <f>+U16</f>
        <v>0.1</v>
      </c>
      <c r="U16" s="357">
        <v>0.1</v>
      </c>
      <c r="V16" s="349" t="s">
        <v>178</v>
      </c>
    </row>
    <row r="17" spans="1:22" ht="54" customHeight="1" thickBot="1" x14ac:dyDescent="0.3">
      <c r="A17" s="363"/>
      <c r="B17" s="356"/>
      <c r="C17" s="361"/>
      <c r="D17" s="402"/>
      <c r="E17" s="158"/>
      <c r="F17" s="52" t="s">
        <v>78</v>
      </c>
      <c r="G17" s="157">
        <v>0.05</v>
      </c>
      <c r="H17" s="157">
        <v>0.05</v>
      </c>
      <c r="I17" s="157">
        <v>0.1</v>
      </c>
      <c r="J17" s="157">
        <v>0.1</v>
      </c>
      <c r="K17" s="157">
        <v>0.1</v>
      </c>
      <c r="L17" s="157">
        <v>0.05</v>
      </c>
      <c r="M17" s="53">
        <v>0.1</v>
      </c>
      <c r="N17" s="53">
        <v>0.1</v>
      </c>
      <c r="O17" s="53">
        <v>7.0000000000000007E-2</v>
      </c>
      <c r="P17" s="53"/>
      <c r="Q17" s="53"/>
      <c r="R17" s="156"/>
      <c r="S17" s="155">
        <f t="shared" si="0"/>
        <v>0.72</v>
      </c>
      <c r="T17" s="360"/>
      <c r="U17" s="358"/>
      <c r="V17" s="350"/>
    </row>
    <row r="18" spans="1:22" ht="45" customHeight="1" x14ac:dyDescent="0.25">
      <c r="A18" s="364" t="s">
        <v>84</v>
      </c>
      <c r="B18" s="370" t="s">
        <v>86</v>
      </c>
      <c r="C18" s="361" t="s">
        <v>90</v>
      </c>
      <c r="D18" s="354" t="s">
        <v>76</v>
      </c>
      <c r="E18" s="48"/>
      <c r="F18" s="54" t="s">
        <v>77</v>
      </c>
      <c r="G18" s="51">
        <v>0.05</v>
      </c>
      <c r="H18" s="51">
        <v>0.05</v>
      </c>
      <c r="I18" s="51">
        <v>0.15</v>
      </c>
      <c r="J18" s="51">
        <v>0.1</v>
      </c>
      <c r="K18" s="51">
        <v>0.1</v>
      </c>
      <c r="L18" s="51">
        <v>0.1</v>
      </c>
      <c r="M18" s="51">
        <v>0.1</v>
      </c>
      <c r="N18" s="51">
        <v>0.15</v>
      </c>
      <c r="O18" s="51">
        <v>0.1</v>
      </c>
      <c r="P18" s="51">
        <v>0.05</v>
      </c>
      <c r="Q18" s="51">
        <v>0.03</v>
      </c>
      <c r="R18" s="154">
        <v>0.02</v>
      </c>
      <c r="S18" s="153">
        <f t="shared" si="0"/>
        <v>1</v>
      </c>
      <c r="T18" s="372">
        <f>+U18</f>
        <v>0.25</v>
      </c>
      <c r="U18" s="377">
        <v>0.25</v>
      </c>
      <c r="V18" s="349" t="s">
        <v>188</v>
      </c>
    </row>
    <row r="19" spans="1:22" ht="45" customHeight="1" thickBot="1" x14ac:dyDescent="0.3">
      <c r="A19" s="365"/>
      <c r="B19" s="410"/>
      <c r="C19" s="403"/>
      <c r="D19" s="404"/>
      <c r="E19" s="152"/>
      <c r="F19" s="52" t="s">
        <v>78</v>
      </c>
      <c r="G19" s="151">
        <v>0.05</v>
      </c>
      <c r="H19" s="151">
        <v>0.05</v>
      </c>
      <c r="I19" s="151">
        <v>0.15</v>
      </c>
      <c r="J19" s="151">
        <v>0.1</v>
      </c>
      <c r="K19" s="151">
        <v>0.1</v>
      </c>
      <c r="L19" s="151">
        <v>0.1</v>
      </c>
      <c r="M19" s="55">
        <v>0.1</v>
      </c>
      <c r="N19" s="55">
        <v>0.15</v>
      </c>
      <c r="O19" s="55">
        <v>0.1</v>
      </c>
      <c r="P19" s="55"/>
      <c r="Q19" s="55"/>
      <c r="R19" s="150"/>
      <c r="S19" s="149">
        <f t="shared" si="0"/>
        <v>0.89999999999999991</v>
      </c>
      <c r="T19" s="409"/>
      <c r="U19" s="405"/>
      <c r="V19" s="350"/>
    </row>
    <row r="20" spans="1:22" ht="40.9" customHeight="1" thickBot="1" x14ac:dyDescent="0.3">
      <c r="A20" s="406" t="s">
        <v>30</v>
      </c>
      <c r="B20" s="407"/>
      <c r="C20" s="407"/>
      <c r="D20" s="407"/>
      <c r="E20" s="407"/>
      <c r="F20" s="407"/>
      <c r="G20" s="407"/>
      <c r="H20" s="407"/>
      <c r="I20" s="407"/>
      <c r="J20" s="407"/>
      <c r="K20" s="407"/>
      <c r="L20" s="407"/>
      <c r="M20" s="407"/>
      <c r="N20" s="407"/>
      <c r="O20" s="407"/>
      <c r="P20" s="407"/>
      <c r="Q20" s="407"/>
      <c r="R20" s="407"/>
      <c r="S20" s="408"/>
      <c r="T20" s="148">
        <f>SUM(T8:T19)</f>
        <v>1</v>
      </c>
      <c r="U20" s="43">
        <f>SUM(U8:U19)</f>
        <v>1</v>
      </c>
      <c r="V20" s="43"/>
    </row>
    <row r="21" spans="1:22" ht="15" customHeight="1" x14ac:dyDescent="0.25">
      <c r="A21" s="347" t="s">
        <v>166</v>
      </c>
      <c r="B21" s="347"/>
      <c r="C21" s="347"/>
      <c r="D21" s="347"/>
      <c r="E21" s="347"/>
      <c r="F21" s="347"/>
      <c r="G21" s="347"/>
      <c r="H21" s="347"/>
      <c r="I21" s="347"/>
      <c r="J21" s="347"/>
      <c r="K21" s="347"/>
      <c r="L21" s="347"/>
      <c r="M21" s="347"/>
      <c r="N21" s="347"/>
      <c r="O21" s="347"/>
      <c r="P21" s="347"/>
      <c r="Q21" s="347"/>
      <c r="R21" s="347"/>
      <c r="S21" s="347"/>
      <c r="T21" s="347"/>
      <c r="U21" s="347"/>
      <c r="V21" s="347"/>
    </row>
    <row r="22" spans="1:22" x14ac:dyDescent="0.25">
      <c r="A22" s="348"/>
      <c r="B22" s="348"/>
      <c r="C22" s="348"/>
      <c r="D22" s="348"/>
      <c r="E22" s="348"/>
      <c r="F22" s="348"/>
      <c r="G22" s="348"/>
      <c r="H22" s="348"/>
      <c r="I22" s="348"/>
      <c r="J22" s="348"/>
      <c r="K22" s="348"/>
      <c r="L22" s="348"/>
      <c r="M22" s="348"/>
      <c r="N22" s="348"/>
      <c r="O22" s="348"/>
      <c r="P22" s="348"/>
      <c r="Q22" s="348"/>
      <c r="R22" s="348"/>
      <c r="S22" s="348"/>
      <c r="T22" s="348"/>
      <c r="U22" s="348"/>
      <c r="V22" s="348"/>
    </row>
    <row r="23" spans="1:22" x14ac:dyDescent="0.25">
      <c r="A23" s="13"/>
      <c r="B23" s="13"/>
      <c r="C23" s="18"/>
      <c r="D23" s="13"/>
      <c r="E23" s="13"/>
      <c r="F23" s="13"/>
      <c r="G23" s="13"/>
      <c r="H23" s="13"/>
      <c r="I23" s="13"/>
      <c r="J23" s="13"/>
      <c r="K23" s="13"/>
      <c r="L23" s="13"/>
      <c r="M23" s="13"/>
      <c r="N23" s="14"/>
      <c r="O23" s="14"/>
      <c r="P23" s="14"/>
      <c r="Q23" s="14"/>
      <c r="R23" s="14"/>
      <c r="S23" s="14"/>
      <c r="T23" s="14"/>
      <c r="U23" s="14"/>
    </row>
    <row r="24" spans="1:22" x14ac:dyDescent="0.25">
      <c r="A24" s="13"/>
      <c r="B24" s="13"/>
      <c r="C24" s="18"/>
      <c r="D24" s="13"/>
      <c r="E24" s="13"/>
      <c r="F24" s="13"/>
      <c r="G24" s="13"/>
      <c r="H24" s="13"/>
      <c r="I24" s="13"/>
      <c r="J24" s="13"/>
      <c r="K24" s="13"/>
      <c r="L24" s="13"/>
      <c r="M24" s="13"/>
      <c r="N24" s="14"/>
      <c r="O24" s="14"/>
      <c r="P24" s="14"/>
      <c r="Q24" s="14"/>
      <c r="R24" s="14"/>
      <c r="S24" s="14"/>
      <c r="T24" s="14"/>
      <c r="U24" s="14"/>
    </row>
    <row r="25" spans="1:22" x14ac:dyDescent="0.25">
      <c r="A25" s="13"/>
      <c r="B25" s="13"/>
      <c r="C25" s="18"/>
      <c r="D25" s="13"/>
      <c r="E25" s="13"/>
      <c r="F25" s="13"/>
      <c r="G25" s="13"/>
      <c r="H25" s="13"/>
      <c r="I25" s="13"/>
      <c r="J25" s="13"/>
      <c r="K25" s="13"/>
      <c r="L25" s="13"/>
      <c r="M25" s="13"/>
      <c r="N25" s="14"/>
      <c r="O25" s="14"/>
      <c r="P25" s="14"/>
      <c r="Q25" s="14"/>
      <c r="R25" s="14"/>
      <c r="S25" s="14"/>
      <c r="T25" s="14"/>
      <c r="U25" s="14"/>
    </row>
    <row r="26" spans="1:22" x14ac:dyDescent="0.25">
      <c r="A26" s="13"/>
      <c r="B26" s="13"/>
      <c r="C26" s="18"/>
      <c r="D26" s="13"/>
      <c r="E26" s="13"/>
      <c r="F26" s="13"/>
      <c r="G26" s="13"/>
      <c r="H26" s="13"/>
      <c r="I26" s="13"/>
      <c r="J26" s="13"/>
      <c r="K26" s="13"/>
      <c r="L26" s="13"/>
      <c r="M26" s="13"/>
      <c r="N26" s="14"/>
      <c r="O26" s="14"/>
      <c r="P26" s="14"/>
      <c r="Q26" s="14"/>
      <c r="R26" s="14"/>
      <c r="S26" s="14"/>
      <c r="T26" s="14"/>
      <c r="U26" s="14"/>
    </row>
    <row r="27" spans="1:22" x14ac:dyDescent="0.25">
      <c r="A27" s="13"/>
      <c r="B27" s="13"/>
      <c r="C27" s="18"/>
      <c r="D27" s="13"/>
      <c r="E27" s="13"/>
      <c r="F27" s="13"/>
      <c r="G27" s="13"/>
      <c r="H27" s="13"/>
      <c r="I27" s="13"/>
      <c r="J27" s="13"/>
      <c r="K27" s="13"/>
      <c r="L27" s="13"/>
      <c r="M27" s="13"/>
      <c r="N27" s="14"/>
      <c r="O27" s="14"/>
      <c r="P27" s="14"/>
      <c r="Q27" s="14"/>
      <c r="R27" s="14"/>
      <c r="S27" s="14"/>
      <c r="T27" s="14"/>
      <c r="U27" s="14"/>
    </row>
    <row r="28" spans="1:22" x14ac:dyDescent="0.25">
      <c r="A28" s="13"/>
      <c r="B28" s="13"/>
      <c r="C28" s="18"/>
      <c r="D28" s="13"/>
      <c r="E28" s="13"/>
      <c r="F28" s="13"/>
      <c r="G28" s="13"/>
      <c r="H28" s="13"/>
      <c r="I28" s="13"/>
      <c r="J28" s="13"/>
      <c r="K28" s="13"/>
      <c r="L28" s="13"/>
      <c r="M28" s="13"/>
      <c r="N28" s="14"/>
      <c r="O28" s="14"/>
      <c r="P28" s="14"/>
      <c r="Q28" s="14"/>
      <c r="R28" s="14"/>
      <c r="S28" s="14"/>
      <c r="T28" s="14"/>
      <c r="U28" s="14"/>
    </row>
    <row r="29" spans="1:22" x14ac:dyDescent="0.25">
      <c r="A29" s="13"/>
      <c r="B29" s="13"/>
      <c r="C29" s="18"/>
      <c r="D29" s="13"/>
      <c r="E29" s="13"/>
      <c r="F29" s="13"/>
      <c r="G29" s="13"/>
      <c r="H29" s="13"/>
      <c r="I29" s="13"/>
      <c r="J29" s="13"/>
      <c r="K29" s="13"/>
      <c r="L29" s="13"/>
      <c r="M29" s="13"/>
      <c r="N29" s="14"/>
      <c r="O29" s="14"/>
      <c r="P29" s="14"/>
      <c r="Q29" s="14"/>
      <c r="R29" s="14"/>
      <c r="S29" s="14"/>
      <c r="T29" s="14"/>
      <c r="U29" s="14"/>
    </row>
    <row r="30" spans="1:22" x14ac:dyDescent="0.25">
      <c r="A30" s="13"/>
      <c r="B30" s="13"/>
      <c r="C30" s="18"/>
      <c r="D30" s="13"/>
      <c r="E30" s="13"/>
      <c r="F30" s="13"/>
      <c r="G30" s="13"/>
      <c r="H30" s="13"/>
      <c r="I30" s="13"/>
      <c r="J30" s="13"/>
      <c r="K30" s="13"/>
      <c r="L30" s="13"/>
      <c r="M30" s="13"/>
      <c r="N30" s="14"/>
      <c r="O30" s="14"/>
      <c r="P30" s="14"/>
      <c r="Q30" s="14"/>
      <c r="R30" s="14"/>
      <c r="S30" s="14"/>
      <c r="T30" s="14"/>
      <c r="U30" s="14"/>
    </row>
    <row r="31" spans="1:22" x14ac:dyDescent="0.25">
      <c r="A31" s="13"/>
      <c r="B31" s="13"/>
      <c r="C31" s="18"/>
      <c r="D31" s="13"/>
      <c r="E31" s="13"/>
      <c r="F31" s="13"/>
      <c r="G31" s="13"/>
      <c r="H31" s="13"/>
      <c r="I31" s="13"/>
      <c r="J31" s="13"/>
      <c r="K31" s="13"/>
      <c r="L31" s="13"/>
      <c r="M31" s="13"/>
      <c r="N31" s="14"/>
      <c r="O31" s="14"/>
      <c r="P31" s="14"/>
      <c r="Q31" s="14"/>
      <c r="R31" s="14"/>
      <c r="S31" s="14"/>
      <c r="T31" s="14"/>
      <c r="U31" s="14"/>
    </row>
    <row r="32" spans="1:22" x14ac:dyDescent="0.25">
      <c r="A32" s="13"/>
      <c r="B32" s="13"/>
      <c r="C32" s="18"/>
      <c r="D32" s="13"/>
      <c r="E32" s="13"/>
      <c r="F32" s="13"/>
      <c r="G32" s="13"/>
      <c r="H32" s="13"/>
      <c r="I32" s="13"/>
      <c r="J32" s="13"/>
      <c r="K32" s="13"/>
      <c r="L32" s="13"/>
      <c r="M32" s="13"/>
      <c r="N32" s="14"/>
      <c r="O32" s="14"/>
      <c r="P32" s="14"/>
      <c r="Q32" s="14"/>
      <c r="R32" s="14"/>
      <c r="S32" s="14"/>
      <c r="T32" s="14"/>
      <c r="U32" s="14"/>
    </row>
    <row r="33" spans="1:21" x14ac:dyDescent="0.25">
      <c r="A33" s="13"/>
      <c r="B33" s="13"/>
      <c r="C33" s="18"/>
      <c r="D33" s="13"/>
      <c r="E33" s="13"/>
      <c r="F33" s="13"/>
      <c r="G33" s="13"/>
      <c r="H33" s="13"/>
      <c r="I33" s="13"/>
      <c r="J33" s="13"/>
      <c r="K33" s="13"/>
      <c r="L33" s="13"/>
      <c r="M33" s="13"/>
      <c r="N33" s="14"/>
      <c r="O33" s="14"/>
      <c r="P33" s="14"/>
      <c r="Q33" s="14"/>
      <c r="R33" s="14"/>
      <c r="S33" s="14"/>
      <c r="T33" s="14"/>
      <c r="U33" s="14"/>
    </row>
    <row r="34" spans="1:21" x14ac:dyDescent="0.25">
      <c r="A34" s="13"/>
      <c r="B34" s="13"/>
      <c r="C34" s="18"/>
      <c r="D34" s="13"/>
      <c r="E34" s="13"/>
      <c r="F34" s="13"/>
      <c r="G34" s="13"/>
      <c r="H34" s="13"/>
      <c r="I34" s="13"/>
      <c r="J34" s="13"/>
      <c r="K34" s="13"/>
      <c r="L34" s="13"/>
      <c r="M34" s="13"/>
      <c r="N34" s="14"/>
      <c r="O34" s="14"/>
      <c r="P34" s="14"/>
      <c r="Q34" s="14"/>
      <c r="R34" s="14"/>
      <c r="S34" s="14"/>
      <c r="T34" s="14"/>
      <c r="U34" s="14"/>
    </row>
    <row r="35" spans="1:21" x14ac:dyDescent="0.25">
      <c r="A35" s="13"/>
      <c r="B35" s="13"/>
      <c r="C35" s="18"/>
      <c r="D35" s="13"/>
      <c r="E35" s="13"/>
      <c r="F35" s="13"/>
      <c r="G35" s="13"/>
      <c r="H35" s="13"/>
      <c r="I35" s="13"/>
      <c r="J35" s="13"/>
      <c r="K35" s="13"/>
      <c r="L35" s="13"/>
      <c r="M35" s="13"/>
      <c r="N35" s="14"/>
      <c r="O35" s="14"/>
      <c r="P35" s="14"/>
      <c r="Q35" s="14"/>
      <c r="R35" s="14"/>
      <c r="S35" s="14"/>
      <c r="T35" s="14"/>
      <c r="U35" s="14"/>
    </row>
    <row r="36" spans="1:21" x14ac:dyDescent="0.25">
      <c r="A36" s="13"/>
      <c r="B36" s="13"/>
      <c r="C36" s="18"/>
      <c r="D36" s="13"/>
      <c r="E36" s="13"/>
      <c r="F36" s="13"/>
      <c r="G36" s="13"/>
      <c r="H36" s="13"/>
      <c r="I36" s="13"/>
      <c r="J36" s="13"/>
      <c r="K36" s="13"/>
      <c r="L36" s="13"/>
      <c r="M36" s="13"/>
      <c r="N36" s="14"/>
      <c r="O36" s="14"/>
      <c r="P36" s="14"/>
      <c r="Q36" s="14"/>
      <c r="R36" s="14"/>
      <c r="S36" s="14"/>
      <c r="T36" s="14"/>
      <c r="U36" s="14"/>
    </row>
    <row r="37" spans="1:21" x14ac:dyDescent="0.25">
      <c r="A37" s="13"/>
      <c r="B37" s="13"/>
      <c r="C37" s="18"/>
      <c r="D37" s="13"/>
      <c r="E37" s="13"/>
      <c r="F37" s="13"/>
      <c r="G37" s="13"/>
      <c r="H37" s="13"/>
      <c r="I37" s="13"/>
      <c r="J37" s="13"/>
      <c r="K37" s="13"/>
      <c r="L37" s="13"/>
      <c r="M37" s="13"/>
      <c r="N37" s="14"/>
      <c r="O37" s="14"/>
      <c r="P37" s="14"/>
      <c r="Q37" s="14"/>
      <c r="R37" s="14"/>
      <c r="S37" s="14"/>
      <c r="T37" s="14"/>
      <c r="U37" s="14"/>
    </row>
    <row r="38" spans="1:21" x14ac:dyDescent="0.25">
      <c r="A38" s="13"/>
      <c r="B38" s="13"/>
      <c r="C38" s="18"/>
      <c r="D38" s="13"/>
      <c r="E38" s="13"/>
      <c r="F38" s="13"/>
      <c r="G38" s="13"/>
      <c r="H38" s="13"/>
      <c r="I38" s="13"/>
      <c r="J38" s="13"/>
      <c r="K38" s="13"/>
      <c r="L38" s="13"/>
      <c r="M38" s="13"/>
      <c r="N38" s="14"/>
      <c r="O38" s="14"/>
      <c r="P38" s="14"/>
      <c r="Q38" s="14"/>
      <c r="R38" s="14"/>
      <c r="S38" s="14"/>
      <c r="T38" s="14"/>
      <c r="U38" s="14"/>
    </row>
    <row r="39" spans="1:21" x14ac:dyDescent="0.25">
      <c r="A39" s="13"/>
      <c r="B39" s="13"/>
      <c r="C39" s="18"/>
      <c r="D39" s="13"/>
      <c r="E39" s="13"/>
      <c r="F39" s="13"/>
      <c r="G39" s="13"/>
      <c r="H39" s="13"/>
      <c r="I39" s="13"/>
      <c r="J39" s="13"/>
      <c r="K39" s="13"/>
      <c r="L39" s="13"/>
      <c r="M39" s="13"/>
      <c r="N39" s="14"/>
      <c r="O39" s="14"/>
      <c r="P39" s="14"/>
      <c r="Q39" s="14"/>
      <c r="R39" s="14"/>
      <c r="S39" s="14"/>
      <c r="T39" s="14"/>
      <c r="U39" s="14"/>
    </row>
    <row r="40" spans="1:21" x14ac:dyDescent="0.25">
      <c r="A40" s="13"/>
      <c r="B40" s="13"/>
      <c r="C40" s="18"/>
      <c r="D40" s="13"/>
      <c r="E40" s="13"/>
      <c r="F40" s="13"/>
      <c r="G40" s="13"/>
      <c r="H40" s="13"/>
      <c r="I40" s="13"/>
      <c r="J40" s="13"/>
      <c r="K40" s="13"/>
      <c r="L40" s="13"/>
      <c r="M40" s="13"/>
      <c r="N40" s="14"/>
      <c r="O40" s="14"/>
      <c r="P40" s="14"/>
      <c r="Q40" s="14"/>
      <c r="R40" s="14"/>
      <c r="S40" s="14"/>
      <c r="T40" s="14"/>
      <c r="U40" s="14"/>
    </row>
    <row r="41" spans="1:21" x14ac:dyDescent="0.25">
      <c r="A41" s="13"/>
      <c r="B41" s="13"/>
      <c r="C41" s="18"/>
      <c r="D41" s="13"/>
      <c r="E41" s="13"/>
      <c r="F41" s="13"/>
      <c r="G41" s="13"/>
      <c r="H41" s="13"/>
      <c r="I41" s="13"/>
      <c r="J41" s="13"/>
      <c r="K41" s="13"/>
      <c r="L41" s="13"/>
      <c r="M41" s="13"/>
      <c r="N41" s="14"/>
      <c r="O41" s="14"/>
      <c r="P41" s="14"/>
      <c r="Q41" s="14"/>
      <c r="R41" s="14"/>
      <c r="S41" s="14"/>
      <c r="T41" s="14"/>
      <c r="U41" s="14"/>
    </row>
    <row r="42" spans="1:21" x14ac:dyDescent="0.25">
      <c r="A42" s="13"/>
      <c r="B42" s="13"/>
      <c r="C42" s="18"/>
      <c r="D42" s="13"/>
      <c r="E42" s="13"/>
      <c r="F42" s="13"/>
      <c r="G42" s="13"/>
      <c r="H42" s="13"/>
      <c r="I42" s="13"/>
      <c r="J42" s="13"/>
      <c r="K42" s="13"/>
      <c r="L42" s="13"/>
      <c r="M42" s="13"/>
      <c r="N42" s="14"/>
      <c r="O42" s="14"/>
      <c r="P42" s="14"/>
      <c r="Q42" s="14"/>
      <c r="R42" s="14"/>
      <c r="S42" s="14"/>
      <c r="T42" s="14"/>
      <c r="U42" s="14"/>
    </row>
    <row r="43" spans="1:21" x14ac:dyDescent="0.25">
      <c r="A43" s="13"/>
      <c r="B43" s="13"/>
      <c r="C43" s="18"/>
      <c r="D43" s="13"/>
      <c r="E43" s="13"/>
      <c r="F43" s="13"/>
      <c r="G43" s="13"/>
      <c r="H43" s="13"/>
      <c r="I43" s="13"/>
      <c r="J43" s="13"/>
      <c r="K43" s="13"/>
      <c r="L43" s="13"/>
      <c r="M43" s="13"/>
      <c r="N43" s="14"/>
      <c r="O43" s="14"/>
      <c r="P43" s="14"/>
      <c r="Q43" s="14"/>
      <c r="R43" s="14"/>
      <c r="S43" s="14"/>
      <c r="T43" s="14"/>
      <c r="U43" s="14"/>
    </row>
    <row r="44" spans="1:21" x14ac:dyDescent="0.25">
      <c r="A44" s="13"/>
      <c r="B44" s="13"/>
      <c r="C44" s="18"/>
      <c r="D44" s="13"/>
      <c r="E44" s="13"/>
      <c r="F44" s="13"/>
      <c r="G44" s="13"/>
      <c r="H44" s="13"/>
      <c r="I44" s="13"/>
      <c r="J44" s="13"/>
      <c r="K44" s="13"/>
      <c r="L44" s="13"/>
      <c r="M44" s="13"/>
      <c r="N44" s="14"/>
      <c r="O44" s="14"/>
      <c r="P44" s="14"/>
      <c r="Q44" s="14"/>
      <c r="R44" s="14"/>
      <c r="S44" s="14"/>
      <c r="T44" s="14"/>
      <c r="U44" s="14"/>
    </row>
    <row r="45" spans="1:21" x14ac:dyDescent="0.25">
      <c r="A45" s="13"/>
      <c r="B45" s="13"/>
      <c r="C45" s="18"/>
      <c r="D45" s="13"/>
      <c r="E45" s="13"/>
      <c r="F45" s="13"/>
      <c r="G45" s="13"/>
      <c r="H45" s="13"/>
      <c r="I45" s="13"/>
      <c r="J45" s="13"/>
      <c r="K45" s="13"/>
      <c r="L45" s="13"/>
      <c r="M45" s="13"/>
      <c r="N45" s="14"/>
      <c r="O45" s="14"/>
      <c r="P45" s="14"/>
      <c r="Q45" s="14"/>
      <c r="R45" s="14"/>
      <c r="S45" s="14"/>
      <c r="T45" s="14"/>
      <c r="U45" s="14"/>
    </row>
    <row r="46" spans="1:21" x14ac:dyDescent="0.25">
      <c r="A46" s="13"/>
      <c r="B46" s="13"/>
      <c r="C46" s="18"/>
      <c r="D46" s="13"/>
      <c r="E46" s="13"/>
      <c r="F46" s="13"/>
      <c r="G46" s="13"/>
      <c r="H46" s="13"/>
      <c r="I46" s="13"/>
      <c r="J46" s="13"/>
      <c r="K46" s="13"/>
      <c r="L46" s="13"/>
      <c r="M46" s="13"/>
      <c r="N46" s="14"/>
      <c r="O46" s="14"/>
      <c r="P46" s="14"/>
      <c r="Q46" s="14"/>
      <c r="R46" s="14"/>
      <c r="S46" s="14"/>
      <c r="T46" s="14"/>
      <c r="U46" s="14"/>
    </row>
    <row r="47" spans="1:21" x14ac:dyDescent="0.25">
      <c r="A47" s="13"/>
      <c r="B47" s="13"/>
      <c r="C47" s="18"/>
      <c r="D47" s="13"/>
      <c r="E47" s="13"/>
      <c r="F47" s="13"/>
      <c r="G47" s="13"/>
      <c r="H47" s="13"/>
      <c r="I47" s="13"/>
      <c r="J47" s="13"/>
      <c r="K47" s="13"/>
      <c r="L47" s="13"/>
      <c r="M47" s="13"/>
      <c r="N47" s="14"/>
      <c r="O47" s="14"/>
      <c r="P47" s="14"/>
      <c r="Q47" s="14"/>
      <c r="R47" s="14"/>
      <c r="S47" s="14"/>
      <c r="T47" s="14"/>
      <c r="U47" s="14"/>
    </row>
    <row r="48" spans="1:21" x14ac:dyDescent="0.25">
      <c r="A48" s="13"/>
      <c r="B48" s="13"/>
      <c r="C48" s="18"/>
      <c r="D48" s="13"/>
      <c r="E48" s="13"/>
      <c r="F48" s="13"/>
      <c r="G48" s="13"/>
      <c r="H48" s="13"/>
      <c r="I48" s="13"/>
      <c r="J48" s="13"/>
      <c r="K48" s="13"/>
      <c r="L48" s="13"/>
      <c r="M48" s="13"/>
      <c r="N48" s="14"/>
      <c r="O48" s="14"/>
      <c r="P48" s="14"/>
      <c r="Q48" s="14"/>
      <c r="R48" s="14"/>
      <c r="S48" s="14"/>
      <c r="T48" s="14"/>
      <c r="U48" s="14"/>
    </row>
    <row r="49" spans="1:21" x14ac:dyDescent="0.25">
      <c r="A49" s="13"/>
      <c r="B49" s="13"/>
      <c r="C49" s="18"/>
      <c r="D49" s="13"/>
      <c r="E49" s="13"/>
      <c r="F49" s="13"/>
      <c r="G49" s="13"/>
      <c r="H49" s="13"/>
      <c r="I49" s="13"/>
      <c r="J49" s="13"/>
      <c r="K49" s="13"/>
      <c r="L49" s="13"/>
      <c r="M49" s="13"/>
      <c r="N49" s="14"/>
      <c r="O49" s="14"/>
      <c r="P49" s="14"/>
      <c r="Q49" s="14"/>
      <c r="R49" s="14"/>
      <c r="S49" s="14"/>
      <c r="T49" s="14"/>
      <c r="U49" s="14"/>
    </row>
    <row r="50" spans="1:21" x14ac:dyDescent="0.25">
      <c r="A50" s="13"/>
      <c r="B50" s="13"/>
      <c r="C50" s="18"/>
      <c r="D50" s="13"/>
      <c r="E50" s="13"/>
      <c r="F50" s="13"/>
      <c r="G50" s="13"/>
      <c r="H50" s="13"/>
      <c r="I50" s="13"/>
      <c r="J50" s="13"/>
      <c r="K50" s="13"/>
      <c r="L50" s="13"/>
      <c r="M50" s="13"/>
      <c r="N50" s="14"/>
      <c r="O50" s="14"/>
      <c r="P50" s="14"/>
      <c r="Q50" s="14"/>
      <c r="R50" s="14"/>
      <c r="S50" s="14"/>
      <c r="T50" s="14"/>
      <c r="U50" s="14"/>
    </row>
    <row r="51" spans="1:21" x14ac:dyDescent="0.25">
      <c r="A51" s="13"/>
      <c r="B51" s="13"/>
      <c r="C51" s="18"/>
      <c r="D51" s="13"/>
      <c r="E51" s="13"/>
      <c r="F51" s="13"/>
      <c r="G51" s="13"/>
      <c r="H51" s="13"/>
      <c r="I51" s="13"/>
      <c r="J51" s="13"/>
      <c r="K51" s="13"/>
      <c r="L51" s="13"/>
      <c r="M51" s="13"/>
      <c r="N51" s="14"/>
      <c r="O51" s="14"/>
      <c r="P51" s="14"/>
      <c r="Q51" s="14"/>
      <c r="R51" s="14"/>
      <c r="S51" s="14"/>
      <c r="T51" s="14"/>
      <c r="U51" s="14"/>
    </row>
    <row r="52" spans="1:21" x14ac:dyDescent="0.25">
      <c r="A52" s="13"/>
      <c r="B52" s="13"/>
      <c r="C52" s="18"/>
      <c r="D52" s="13"/>
      <c r="E52" s="13"/>
      <c r="F52" s="13"/>
      <c r="G52" s="13"/>
      <c r="H52" s="13"/>
      <c r="I52" s="13"/>
      <c r="J52" s="13"/>
      <c r="K52" s="13"/>
      <c r="L52" s="13"/>
      <c r="M52" s="13"/>
      <c r="N52" s="14"/>
      <c r="O52" s="14"/>
      <c r="P52" s="14"/>
      <c r="Q52" s="14"/>
      <c r="R52" s="14"/>
      <c r="S52" s="14"/>
      <c r="T52" s="14"/>
      <c r="U52" s="14"/>
    </row>
    <row r="53" spans="1:21" x14ac:dyDescent="0.25">
      <c r="A53" s="13"/>
      <c r="B53" s="13"/>
      <c r="C53" s="18"/>
      <c r="D53" s="13"/>
      <c r="E53" s="13"/>
      <c r="F53" s="13"/>
      <c r="G53" s="13"/>
      <c r="H53" s="13"/>
      <c r="I53" s="13"/>
      <c r="J53" s="13"/>
      <c r="K53" s="13"/>
      <c r="L53" s="13"/>
      <c r="M53" s="13"/>
      <c r="N53" s="14"/>
      <c r="O53" s="14"/>
      <c r="P53" s="14"/>
      <c r="Q53" s="14"/>
      <c r="R53" s="14"/>
      <c r="S53" s="14"/>
      <c r="T53" s="14"/>
      <c r="U53" s="14"/>
    </row>
    <row r="54" spans="1:21" x14ac:dyDescent="0.25">
      <c r="A54" s="13"/>
      <c r="B54" s="13"/>
      <c r="C54" s="18"/>
      <c r="D54" s="13"/>
      <c r="E54" s="13"/>
      <c r="F54" s="13"/>
      <c r="G54" s="13"/>
      <c r="H54" s="13"/>
      <c r="I54" s="13"/>
      <c r="J54" s="13"/>
      <c r="K54" s="13"/>
      <c r="L54" s="13"/>
      <c r="M54" s="13"/>
      <c r="N54" s="14"/>
      <c r="O54" s="14"/>
      <c r="P54" s="14"/>
      <c r="Q54" s="14"/>
      <c r="R54" s="14"/>
      <c r="S54" s="14"/>
      <c r="T54" s="14"/>
      <c r="U54" s="14"/>
    </row>
    <row r="55" spans="1:21" x14ac:dyDescent="0.25">
      <c r="A55" s="13"/>
      <c r="B55" s="13"/>
      <c r="C55" s="18"/>
      <c r="D55" s="13"/>
      <c r="E55" s="13"/>
      <c r="F55" s="13"/>
      <c r="G55" s="13"/>
      <c r="H55" s="13"/>
      <c r="I55" s="13"/>
      <c r="J55" s="13"/>
      <c r="K55" s="13"/>
      <c r="L55" s="13"/>
      <c r="M55" s="13"/>
      <c r="N55" s="14"/>
      <c r="O55" s="14"/>
      <c r="P55" s="14"/>
      <c r="Q55" s="14"/>
      <c r="R55" s="14"/>
      <c r="S55" s="14"/>
      <c r="T55" s="14"/>
      <c r="U55" s="14"/>
    </row>
    <row r="56" spans="1:21" x14ac:dyDescent="0.25">
      <c r="A56" s="13"/>
      <c r="B56" s="13"/>
      <c r="C56" s="18"/>
      <c r="D56" s="13"/>
      <c r="E56" s="13"/>
      <c r="F56" s="13"/>
      <c r="G56" s="13"/>
      <c r="H56" s="13"/>
      <c r="I56" s="13"/>
      <c r="J56" s="13"/>
      <c r="K56" s="13"/>
      <c r="L56" s="13"/>
      <c r="M56" s="13"/>
      <c r="N56" s="14"/>
      <c r="O56" s="14"/>
      <c r="P56" s="14"/>
      <c r="Q56" s="14"/>
      <c r="R56" s="14"/>
      <c r="S56" s="14"/>
      <c r="T56" s="14"/>
      <c r="U56" s="14"/>
    </row>
    <row r="57" spans="1:21" x14ac:dyDescent="0.25">
      <c r="A57" s="13"/>
      <c r="B57" s="13"/>
      <c r="C57" s="18"/>
      <c r="D57" s="13"/>
      <c r="E57" s="13"/>
      <c r="F57" s="13"/>
      <c r="G57" s="13"/>
      <c r="H57" s="13"/>
      <c r="I57" s="13"/>
      <c r="J57" s="13"/>
      <c r="K57" s="13"/>
      <c r="L57" s="13"/>
      <c r="M57" s="13"/>
      <c r="N57" s="14"/>
      <c r="O57" s="14"/>
      <c r="P57" s="14"/>
      <c r="Q57" s="14"/>
      <c r="R57" s="14"/>
      <c r="S57" s="14"/>
      <c r="T57" s="14"/>
      <c r="U57" s="14"/>
    </row>
    <row r="58" spans="1:21" x14ac:dyDescent="0.25">
      <c r="A58" s="13"/>
      <c r="B58" s="13"/>
      <c r="C58" s="18"/>
      <c r="D58" s="13"/>
      <c r="E58" s="13"/>
      <c r="F58" s="13"/>
      <c r="G58" s="13"/>
      <c r="H58" s="13"/>
      <c r="I58" s="13"/>
      <c r="J58" s="13"/>
      <c r="K58" s="13"/>
      <c r="L58" s="13"/>
      <c r="M58" s="13"/>
      <c r="N58" s="14"/>
      <c r="O58" s="14"/>
      <c r="P58" s="14"/>
      <c r="Q58" s="14"/>
      <c r="R58" s="14"/>
      <c r="S58" s="14"/>
      <c r="T58" s="14"/>
      <c r="U58" s="14"/>
    </row>
    <row r="59" spans="1:21" x14ac:dyDescent="0.25">
      <c r="A59" s="13"/>
      <c r="B59" s="13"/>
      <c r="C59" s="18"/>
      <c r="D59" s="13"/>
      <c r="E59" s="13"/>
      <c r="F59" s="13"/>
      <c r="G59" s="13"/>
      <c r="H59" s="13"/>
      <c r="I59" s="13"/>
      <c r="J59" s="13"/>
      <c r="K59" s="13"/>
      <c r="L59" s="13"/>
      <c r="M59" s="13"/>
      <c r="N59" s="14"/>
      <c r="O59" s="14"/>
      <c r="P59" s="14"/>
      <c r="Q59" s="14"/>
      <c r="R59" s="14"/>
      <c r="S59" s="14"/>
      <c r="T59" s="14"/>
      <c r="U59" s="14"/>
    </row>
    <row r="60" spans="1:21" x14ac:dyDescent="0.25">
      <c r="A60" s="13"/>
      <c r="B60" s="13"/>
      <c r="C60" s="18"/>
      <c r="D60" s="13"/>
      <c r="E60" s="13"/>
      <c r="F60" s="13"/>
      <c r="G60" s="13"/>
      <c r="H60" s="13"/>
      <c r="I60" s="13"/>
      <c r="J60" s="13"/>
      <c r="K60" s="13"/>
      <c r="L60" s="13"/>
      <c r="M60" s="13"/>
      <c r="N60" s="14"/>
      <c r="O60" s="14"/>
      <c r="P60" s="14"/>
      <c r="Q60" s="14"/>
      <c r="R60" s="14"/>
      <c r="S60" s="14"/>
      <c r="T60" s="14"/>
      <c r="U60" s="14"/>
    </row>
    <row r="61" spans="1:21" x14ac:dyDescent="0.25">
      <c r="A61" s="13"/>
      <c r="B61" s="13"/>
      <c r="C61" s="18"/>
      <c r="D61" s="13"/>
      <c r="E61" s="13"/>
      <c r="F61" s="13"/>
      <c r="G61" s="13"/>
      <c r="H61" s="13"/>
      <c r="I61" s="13"/>
      <c r="J61" s="13"/>
      <c r="K61" s="13"/>
      <c r="L61" s="13"/>
      <c r="M61" s="13"/>
      <c r="N61" s="14"/>
      <c r="O61" s="14"/>
      <c r="P61" s="14"/>
      <c r="Q61" s="14"/>
      <c r="R61" s="14"/>
      <c r="S61" s="14"/>
      <c r="T61" s="14"/>
      <c r="U61" s="14"/>
    </row>
    <row r="62" spans="1:21" x14ac:dyDescent="0.25">
      <c r="A62" s="13"/>
      <c r="B62" s="13"/>
      <c r="C62" s="18"/>
      <c r="D62" s="13"/>
      <c r="E62" s="13"/>
      <c r="F62" s="13"/>
      <c r="G62" s="13"/>
      <c r="H62" s="13"/>
      <c r="I62" s="13"/>
      <c r="J62" s="13"/>
      <c r="K62" s="13"/>
      <c r="L62" s="13"/>
      <c r="M62" s="13"/>
      <c r="N62" s="14"/>
      <c r="O62" s="14"/>
      <c r="P62" s="14"/>
      <c r="Q62" s="14"/>
      <c r="R62" s="14"/>
      <c r="S62" s="14"/>
      <c r="T62" s="14"/>
      <c r="U62" s="14"/>
    </row>
    <row r="63" spans="1:21" x14ac:dyDescent="0.25">
      <c r="A63" s="13"/>
      <c r="B63" s="13"/>
      <c r="C63" s="18"/>
      <c r="D63" s="13"/>
      <c r="E63" s="13"/>
      <c r="F63" s="13"/>
      <c r="G63" s="13"/>
      <c r="H63" s="13"/>
      <c r="I63" s="13"/>
      <c r="J63" s="13"/>
      <c r="K63" s="13"/>
      <c r="L63" s="13"/>
      <c r="M63" s="13"/>
      <c r="N63" s="14"/>
      <c r="O63" s="14"/>
      <c r="P63" s="14"/>
      <c r="Q63" s="14"/>
      <c r="R63" s="14"/>
      <c r="S63" s="14"/>
      <c r="T63" s="14"/>
      <c r="U63" s="14"/>
    </row>
    <row r="64" spans="1:21" x14ac:dyDescent="0.25">
      <c r="A64" s="13"/>
      <c r="B64" s="13"/>
      <c r="C64" s="18"/>
      <c r="D64" s="13"/>
      <c r="E64" s="13"/>
      <c r="F64" s="13"/>
      <c r="G64" s="13"/>
      <c r="H64" s="13"/>
      <c r="I64" s="13"/>
      <c r="J64" s="13"/>
      <c r="K64" s="13"/>
      <c r="L64" s="13"/>
      <c r="M64" s="13"/>
      <c r="N64" s="14"/>
      <c r="O64" s="14"/>
      <c r="P64" s="14"/>
      <c r="Q64" s="14"/>
      <c r="R64" s="14"/>
      <c r="S64" s="14"/>
      <c r="T64" s="14"/>
      <c r="U64" s="14"/>
    </row>
    <row r="65" spans="1:21" x14ac:dyDescent="0.25">
      <c r="A65" s="13"/>
      <c r="B65" s="13"/>
      <c r="C65" s="18"/>
      <c r="D65" s="13"/>
      <c r="E65" s="13"/>
      <c r="F65" s="13"/>
      <c r="G65" s="13"/>
      <c r="H65" s="13"/>
      <c r="I65" s="13"/>
      <c r="J65" s="13"/>
      <c r="K65" s="13"/>
      <c r="L65" s="13"/>
      <c r="M65" s="13"/>
      <c r="N65" s="14"/>
      <c r="O65" s="14"/>
      <c r="P65" s="14"/>
      <c r="Q65" s="14"/>
      <c r="R65" s="14"/>
      <c r="S65" s="14"/>
      <c r="T65" s="14"/>
      <c r="U65" s="14"/>
    </row>
    <row r="66" spans="1:21" x14ac:dyDescent="0.25">
      <c r="A66" s="13"/>
      <c r="B66" s="13"/>
      <c r="C66" s="18"/>
      <c r="D66" s="13"/>
      <c r="E66" s="13"/>
      <c r="F66" s="13"/>
      <c r="G66" s="13"/>
      <c r="H66" s="13"/>
      <c r="I66" s="13"/>
      <c r="J66" s="13"/>
      <c r="K66" s="13"/>
      <c r="L66" s="13"/>
      <c r="M66" s="13"/>
      <c r="N66" s="14"/>
      <c r="O66" s="14"/>
      <c r="P66" s="14"/>
      <c r="Q66" s="14"/>
      <c r="R66" s="14"/>
      <c r="S66" s="14"/>
      <c r="T66" s="14"/>
      <c r="U66" s="14"/>
    </row>
    <row r="67" spans="1:21" x14ac:dyDescent="0.25">
      <c r="A67" s="13"/>
      <c r="B67" s="13"/>
      <c r="C67" s="18"/>
      <c r="D67" s="13"/>
      <c r="E67" s="13"/>
      <c r="F67" s="13"/>
      <c r="G67" s="13"/>
      <c r="H67" s="13"/>
      <c r="I67" s="13"/>
      <c r="J67" s="13"/>
      <c r="K67" s="13"/>
      <c r="L67" s="13"/>
      <c r="M67" s="13"/>
      <c r="N67" s="14"/>
      <c r="O67" s="14"/>
      <c r="P67" s="14"/>
      <c r="Q67" s="14"/>
      <c r="R67" s="14"/>
      <c r="S67" s="14"/>
      <c r="T67" s="14"/>
      <c r="U67" s="14"/>
    </row>
    <row r="68" spans="1:21" x14ac:dyDescent="0.25">
      <c r="A68" s="13"/>
      <c r="B68" s="13"/>
      <c r="C68" s="18"/>
      <c r="D68" s="13"/>
      <c r="E68" s="13"/>
      <c r="F68" s="13"/>
      <c r="G68" s="13"/>
      <c r="H68" s="13"/>
      <c r="I68" s="13"/>
      <c r="J68" s="13"/>
      <c r="K68" s="13"/>
      <c r="L68" s="13"/>
      <c r="M68" s="13"/>
      <c r="N68" s="14"/>
      <c r="O68" s="14"/>
      <c r="P68" s="14"/>
      <c r="Q68" s="14"/>
      <c r="R68" s="14"/>
      <c r="S68" s="14"/>
      <c r="T68" s="14"/>
      <c r="U68" s="14"/>
    </row>
    <row r="69" spans="1:21" x14ac:dyDescent="0.25">
      <c r="A69" s="13"/>
      <c r="B69" s="13"/>
      <c r="C69" s="18"/>
      <c r="D69" s="13"/>
      <c r="E69" s="13"/>
      <c r="F69" s="13"/>
      <c r="G69" s="13"/>
      <c r="H69" s="13"/>
      <c r="I69" s="13"/>
      <c r="J69" s="13"/>
      <c r="K69" s="13"/>
      <c r="L69" s="13"/>
      <c r="M69" s="13"/>
      <c r="N69" s="14"/>
      <c r="O69" s="14"/>
      <c r="P69" s="14"/>
      <c r="Q69" s="14"/>
      <c r="R69" s="14"/>
      <c r="S69" s="14"/>
      <c r="T69" s="14"/>
      <c r="U69" s="14"/>
    </row>
    <row r="70" spans="1:21" x14ac:dyDescent="0.25">
      <c r="A70" s="13"/>
      <c r="B70" s="13"/>
      <c r="C70" s="18"/>
      <c r="D70" s="13"/>
      <c r="E70" s="13"/>
      <c r="F70" s="13"/>
      <c r="G70" s="13"/>
      <c r="H70" s="13"/>
      <c r="I70" s="13"/>
      <c r="J70" s="13"/>
      <c r="K70" s="13"/>
      <c r="L70" s="13"/>
      <c r="M70" s="13"/>
      <c r="N70" s="14"/>
      <c r="O70" s="14"/>
      <c r="P70" s="14"/>
      <c r="Q70" s="14"/>
      <c r="R70" s="14"/>
      <c r="S70" s="14"/>
      <c r="T70" s="14"/>
      <c r="U70" s="14"/>
    </row>
    <row r="71" spans="1:21" x14ac:dyDescent="0.25">
      <c r="A71" s="13"/>
      <c r="B71" s="13"/>
      <c r="C71" s="18"/>
      <c r="D71" s="13"/>
      <c r="E71" s="13"/>
      <c r="F71" s="13"/>
      <c r="G71" s="13"/>
      <c r="H71" s="13"/>
      <c r="I71" s="13"/>
      <c r="J71" s="13"/>
      <c r="K71" s="13"/>
      <c r="L71" s="13"/>
      <c r="M71" s="13"/>
      <c r="N71" s="14"/>
      <c r="O71" s="14"/>
      <c r="P71" s="14"/>
      <c r="Q71" s="14"/>
      <c r="R71" s="14"/>
      <c r="S71" s="14"/>
      <c r="T71" s="14"/>
      <c r="U71" s="14"/>
    </row>
    <row r="72" spans="1:21" x14ac:dyDescent="0.25">
      <c r="A72" s="13"/>
      <c r="B72" s="13"/>
      <c r="C72" s="18"/>
      <c r="D72" s="13"/>
      <c r="E72" s="13"/>
      <c r="F72" s="13"/>
      <c r="G72" s="13"/>
      <c r="H72" s="13"/>
      <c r="I72" s="13"/>
      <c r="J72" s="13"/>
      <c r="K72" s="13"/>
      <c r="L72" s="13"/>
      <c r="M72" s="13"/>
      <c r="N72" s="14"/>
      <c r="O72" s="14"/>
      <c r="P72" s="14"/>
      <c r="Q72" s="14"/>
      <c r="R72" s="14"/>
      <c r="S72" s="14"/>
      <c r="T72" s="14"/>
      <c r="U72" s="14"/>
    </row>
    <row r="73" spans="1:21" x14ac:dyDescent="0.25">
      <c r="A73" s="13"/>
      <c r="B73" s="13"/>
      <c r="C73" s="18"/>
      <c r="D73" s="13"/>
      <c r="E73" s="13"/>
      <c r="F73" s="13"/>
      <c r="G73" s="13"/>
      <c r="H73" s="13"/>
      <c r="I73" s="13"/>
      <c r="J73" s="13"/>
      <c r="K73" s="13"/>
      <c r="L73" s="13"/>
      <c r="M73" s="13"/>
      <c r="N73" s="14"/>
      <c r="O73" s="14"/>
      <c r="P73" s="14"/>
      <c r="Q73" s="14"/>
      <c r="R73" s="14"/>
      <c r="S73" s="14"/>
      <c r="T73" s="14"/>
      <c r="U73" s="14"/>
    </row>
    <row r="74" spans="1:21" x14ac:dyDescent="0.25">
      <c r="A74" s="13"/>
      <c r="B74" s="13"/>
      <c r="C74" s="18"/>
      <c r="D74" s="13"/>
      <c r="E74" s="13"/>
      <c r="F74" s="13"/>
      <c r="G74" s="13"/>
      <c r="H74" s="13"/>
      <c r="I74" s="13"/>
      <c r="J74" s="13"/>
      <c r="K74" s="13"/>
      <c r="L74" s="13"/>
      <c r="M74" s="13"/>
      <c r="N74" s="14"/>
      <c r="O74" s="14"/>
      <c r="P74" s="14"/>
      <c r="Q74" s="14"/>
      <c r="R74" s="14"/>
      <c r="S74" s="14"/>
      <c r="T74" s="14"/>
      <c r="U74" s="14"/>
    </row>
    <row r="75" spans="1:21" x14ac:dyDescent="0.25">
      <c r="A75" s="13"/>
      <c r="B75" s="13"/>
      <c r="C75" s="18"/>
      <c r="D75" s="13"/>
      <c r="E75" s="13"/>
      <c r="F75" s="13"/>
      <c r="G75" s="13"/>
      <c r="H75" s="13"/>
      <c r="I75" s="13"/>
      <c r="J75" s="13"/>
      <c r="K75" s="13"/>
      <c r="L75" s="13"/>
      <c r="M75" s="13"/>
      <c r="N75" s="14"/>
      <c r="O75" s="14"/>
      <c r="P75" s="14"/>
      <c r="Q75" s="14"/>
      <c r="R75" s="14"/>
      <c r="S75" s="14"/>
      <c r="T75" s="14"/>
      <c r="U75" s="14"/>
    </row>
    <row r="76" spans="1:21" x14ac:dyDescent="0.25">
      <c r="A76" s="13"/>
      <c r="B76" s="13"/>
      <c r="C76" s="18"/>
      <c r="D76" s="13"/>
      <c r="E76" s="13"/>
      <c r="F76" s="13"/>
      <c r="G76" s="13"/>
      <c r="H76" s="13"/>
      <c r="I76" s="13"/>
      <c r="J76" s="13"/>
      <c r="K76" s="13"/>
      <c r="L76" s="13"/>
      <c r="M76" s="13"/>
      <c r="N76" s="14"/>
      <c r="O76" s="14"/>
      <c r="P76" s="14"/>
      <c r="Q76" s="14"/>
      <c r="R76" s="14"/>
      <c r="S76" s="14"/>
      <c r="T76" s="14"/>
      <c r="U76" s="14"/>
    </row>
    <row r="77" spans="1:21" x14ac:dyDescent="0.25">
      <c r="A77" s="13"/>
      <c r="B77" s="13"/>
      <c r="C77" s="18"/>
      <c r="D77" s="13"/>
      <c r="E77" s="13"/>
      <c r="F77" s="13"/>
      <c r="G77" s="13"/>
      <c r="H77" s="13"/>
      <c r="I77" s="13"/>
      <c r="J77" s="13"/>
      <c r="K77" s="13"/>
      <c r="L77" s="13"/>
      <c r="M77" s="13"/>
      <c r="N77" s="14"/>
      <c r="O77" s="14"/>
      <c r="P77" s="14"/>
      <c r="Q77" s="14"/>
      <c r="R77" s="14"/>
      <c r="S77" s="14"/>
      <c r="T77" s="14"/>
      <c r="U77" s="14"/>
    </row>
    <row r="78" spans="1:21" x14ac:dyDescent="0.25">
      <c r="A78" s="13"/>
      <c r="B78" s="13"/>
      <c r="C78" s="18"/>
      <c r="D78" s="13"/>
      <c r="E78" s="13"/>
      <c r="F78" s="13"/>
      <c r="G78" s="13"/>
      <c r="H78" s="13"/>
      <c r="I78" s="13"/>
      <c r="J78" s="13"/>
      <c r="K78" s="13"/>
      <c r="L78" s="13"/>
      <c r="M78" s="13"/>
      <c r="N78" s="14"/>
      <c r="O78" s="14"/>
      <c r="P78" s="14"/>
      <c r="Q78" s="14"/>
      <c r="R78" s="14"/>
      <c r="S78" s="14"/>
      <c r="T78" s="14"/>
      <c r="U78" s="14"/>
    </row>
    <row r="79" spans="1:21" x14ac:dyDescent="0.25">
      <c r="A79" s="13"/>
      <c r="B79" s="13"/>
      <c r="C79" s="18"/>
      <c r="D79" s="13"/>
      <c r="E79" s="13"/>
      <c r="F79" s="13"/>
      <c r="G79" s="13"/>
      <c r="H79" s="13"/>
      <c r="I79" s="13"/>
      <c r="J79" s="13"/>
      <c r="K79" s="13"/>
      <c r="L79" s="13"/>
      <c r="M79" s="13"/>
      <c r="N79" s="14"/>
      <c r="O79" s="14"/>
      <c r="P79" s="14"/>
      <c r="Q79" s="14"/>
      <c r="R79" s="14"/>
      <c r="S79" s="14"/>
      <c r="T79" s="14"/>
      <c r="U79" s="14"/>
    </row>
    <row r="80" spans="1:21" x14ac:dyDescent="0.25">
      <c r="A80" s="13"/>
      <c r="B80" s="13"/>
      <c r="C80" s="18"/>
      <c r="D80" s="13"/>
      <c r="E80" s="13"/>
      <c r="F80" s="13"/>
      <c r="G80" s="13"/>
      <c r="H80" s="13"/>
      <c r="I80" s="13"/>
      <c r="J80" s="13"/>
      <c r="K80" s="13"/>
      <c r="L80" s="13"/>
      <c r="M80" s="13"/>
      <c r="N80" s="14"/>
      <c r="O80" s="14"/>
      <c r="P80" s="14"/>
      <c r="Q80" s="14"/>
      <c r="R80" s="14"/>
      <c r="S80" s="14"/>
      <c r="T80" s="14"/>
      <c r="U80" s="14"/>
    </row>
    <row r="81" spans="1:21" x14ac:dyDescent="0.25">
      <c r="A81" s="13"/>
      <c r="B81" s="13"/>
      <c r="C81" s="18"/>
      <c r="D81" s="13"/>
      <c r="E81" s="13"/>
      <c r="F81" s="13"/>
      <c r="G81" s="13"/>
      <c r="H81" s="13"/>
      <c r="I81" s="13"/>
      <c r="J81" s="13"/>
      <c r="K81" s="13"/>
      <c r="L81" s="13"/>
      <c r="M81" s="13"/>
      <c r="N81" s="14"/>
      <c r="O81" s="14"/>
      <c r="P81" s="14"/>
      <c r="Q81" s="14"/>
      <c r="R81" s="14"/>
      <c r="S81" s="14"/>
      <c r="T81" s="14"/>
      <c r="U81" s="14"/>
    </row>
    <row r="82" spans="1:21" x14ac:dyDescent="0.25">
      <c r="A82" s="13"/>
      <c r="B82" s="13"/>
      <c r="C82" s="18"/>
      <c r="D82" s="13"/>
      <c r="E82" s="13"/>
      <c r="F82" s="13"/>
      <c r="G82" s="13"/>
      <c r="H82" s="13"/>
      <c r="I82" s="13"/>
      <c r="J82" s="13"/>
      <c r="K82" s="13"/>
      <c r="L82" s="13"/>
      <c r="M82" s="13"/>
      <c r="N82" s="14"/>
      <c r="O82" s="14"/>
      <c r="P82" s="14"/>
      <c r="Q82" s="14"/>
      <c r="R82" s="14"/>
      <c r="S82" s="14"/>
      <c r="T82" s="14"/>
      <c r="U82" s="14"/>
    </row>
    <row r="83" spans="1:21" x14ac:dyDescent="0.25">
      <c r="A83" s="13"/>
      <c r="B83" s="13"/>
      <c r="C83" s="18"/>
      <c r="D83" s="13"/>
      <c r="E83" s="13"/>
      <c r="F83" s="13"/>
      <c r="G83" s="13"/>
      <c r="H83" s="13"/>
      <c r="I83" s="13"/>
      <c r="J83" s="13"/>
      <c r="K83" s="13"/>
      <c r="L83" s="13"/>
      <c r="M83" s="13"/>
      <c r="N83" s="14"/>
      <c r="O83" s="14"/>
      <c r="P83" s="14"/>
      <c r="Q83" s="14"/>
      <c r="R83" s="14"/>
      <c r="S83" s="14"/>
      <c r="T83" s="14"/>
      <c r="U83" s="14"/>
    </row>
    <row r="84" spans="1:21" x14ac:dyDescent="0.25">
      <c r="A84" s="13"/>
      <c r="B84" s="13"/>
      <c r="C84" s="18"/>
      <c r="D84" s="13"/>
      <c r="E84" s="13"/>
      <c r="F84" s="13"/>
      <c r="G84" s="13"/>
      <c r="H84" s="13"/>
      <c r="I84" s="13"/>
      <c r="J84" s="13"/>
      <c r="K84" s="13"/>
      <c r="L84" s="13"/>
      <c r="M84" s="13"/>
      <c r="N84" s="14"/>
      <c r="O84" s="14"/>
      <c r="P84" s="14"/>
      <c r="Q84" s="14"/>
      <c r="R84" s="14"/>
      <c r="S84" s="14"/>
      <c r="T84" s="14"/>
      <c r="U84" s="14"/>
    </row>
    <row r="85" spans="1:21" x14ac:dyDescent="0.25">
      <c r="A85" s="13"/>
      <c r="B85" s="13"/>
      <c r="C85" s="18"/>
      <c r="D85" s="13"/>
      <c r="E85" s="13"/>
      <c r="F85" s="13"/>
      <c r="G85" s="13"/>
      <c r="H85" s="13"/>
      <c r="I85" s="13"/>
      <c r="J85" s="13"/>
      <c r="K85" s="13"/>
      <c r="L85" s="13"/>
      <c r="M85" s="13"/>
      <c r="N85" s="14"/>
      <c r="O85" s="14"/>
      <c r="P85" s="14"/>
      <c r="Q85" s="14"/>
      <c r="R85" s="14"/>
      <c r="S85" s="14"/>
      <c r="T85" s="14"/>
      <c r="U85" s="14"/>
    </row>
    <row r="86" spans="1:21" x14ac:dyDescent="0.25">
      <c r="C86" s="18"/>
      <c r="D86" s="13"/>
      <c r="E86" s="13"/>
      <c r="F86" s="13"/>
      <c r="G86" s="13"/>
      <c r="H86" s="13"/>
      <c r="I86" s="13"/>
      <c r="J86" s="13"/>
      <c r="K86" s="13"/>
      <c r="L86" s="13"/>
      <c r="M86" s="13"/>
      <c r="N86" s="14"/>
    </row>
    <row r="87" spans="1:21" x14ac:dyDescent="0.25">
      <c r="C87" s="18"/>
      <c r="D87" s="13"/>
      <c r="E87" s="13"/>
      <c r="F87" s="13"/>
      <c r="G87" s="13"/>
      <c r="H87" s="13"/>
      <c r="I87" s="13"/>
      <c r="J87" s="13"/>
      <c r="K87" s="13"/>
      <c r="L87" s="13"/>
      <c r="M87" s="13"/>
      <c r="N87" s="14"/>
    </row>
    <row r="88" spans="1:21" x14ac:dyDescent="0.25">
      <c r="C88" s="18"/>
      <c r="D88" s="13"/>
      <c r="E88" s="13"/>
      <c r="F88" s="13"/>
      <c r="G88" s="13"/>
      <c r="H88" s="13"/>
      <c r="I88" s="13"/>
      <c r="J88" s="13"/>
      <c r="K88" s="13"/>
      <c r="L88" s="13"/>
      <c r="M88" s="13"/>
      <c r="N88" s="14"/>
    </row>
    <row r="89" spans="1:21" x14ac:dyDescent="0.25">
      <c r="C89" s="18"/>
      <c r="D89" s="13"/>
      <c r="E89" s="13"/>
      <c r="F89" s="13"/>
      <c r="G89" s="13"/>
      <c r="H89" s="13"/>
      <c r="I89" s="13"/>
      <c r="J89" s="13"/>
      <c r="K89" s="13"/>
      <c r="L89" s="13"/>
      <c r="M89" s="13"/>
      <c r="N89" s="14"/>
    </row>
  </sheetData>
  <mergeCells count="51">
    <mergeCell ref="V18:V19"/>
    <mergeCell ref="C18:C19"/>
    <mergeCell ref="D18:D19"/>
    <mergeCell ref="U18:U19"/>
    <mergeCell ref="A20:S20"/>
    <mergeCell ref="T18:T19"/>
    <mergeCell ref="B18:B19"/>
    <mergeCell ref="D12:D13"/>
    <mergeCell ref="D16:D17"/>
    <mergeCell ref="C12:C13"/>
    <mergeCell ref="C14:C15"/>
    <mergeCell ref="B12:B15"/>
    <mergeCell ref="A1:B4"/>
    <mergeCell ref="C1:V1"/>
    <mergeCell ref="C2:V2"/>
    <mergeCell ref="D3:V3"/>
    <mergeCell ref="D4:V4"/>
    <mergeCell ref="U8:U9"/>
    <mergeCell ref="C10:C11"/>
    <mergeCell ref="U10:U11"/>
    <mergeCell ref="V8:V9"/>
    <mergeCell ref="D6:E6"/>
    <mergeCell ref="F6:S6"/>
    <mergeCell ref="T6:U6"/>
    <mergeCell ref="D10:D11"/>
    <mergeCell ref="E8:E9"/>
    <mergeCell ref="V6:V7"/>
    <mergeCell ref="C6:C7"/>
    <mergeCell ref="D8:D9"/>
    <mergeCell ref="A6:A7"/>
    <mergeCell ref="A8:A11"/>
    <mergeCell ref="B8:B11"/>
    <mergeCell ref="T8:T11"/>
    <mergeCell ref="C8:C9"/>
    <mergeCell ref="B6:B7"/>
    <mergeCell ref="A21:V22"/>
    <mergeCell ref="V12:V13"/>
    <mergeCell ref="U12:U13"/>
    <mergeCell ref="V10:V11"/>
    <mergeCell ref="E10:E11"/>
    <mergeCell ref="V14:V15"/>
    <mergeCell ref="V16:V17"/>
    <mergeCell ref="D14:D15"/>
    <mergeCell ref="U14:U15"/>
    <mergeCell ref="T12:T15"/>
    <mergeCell ref="B16:B17"/>
    <mergeCell ref="U16:U17"/>
    <mergeCell ref="T16:T17"/>
    <mergeCell ref="C16:C17"/>
    <mergeCell ref="A12:A17"/>
    <mergeCell ref="A18:A19"/>
  </mergeCells>
  <printOptions horizontalCentered="1" verticalCentered="1"/>
  <pageMargins left="0" right="0" top="0.55118110236220474" bottom="0" header="0.31496062992125984" footer="0"/>
  <pageSetup scale="36"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51"/>
  <sheetViews>
    <sheetView view="pageBreakPreview" topLeftCell="A13" zoomScale="55" zoomScaleNormal="70" zoomScaleSheetLayoutView="55" workbookViewId="0">
      <selection activeCell="F18" sqref="F18"/>
    </sheetView>
  </sheetViews>
  <sheetFormatPr baseColWidth="10" defaultRowHeight="15" x14ac:dyDescent="0.25"/>
  <cols>
    <col min="2" max="3" width="29.42578125" customWidth="1"/>
    <col min="4" max="5" width="25.28515625" customWidth="1"/>
    <col min="6" max="6" width="23.42578125" customWidth="1"/>
    <col min="7" max="7" width="16.7109375" customWidth="1"/>
    <col min="8" max="8" width="25.28515625" hidden="1" customWidth="1"/>
    <col min="9" max="9" width="21.7109375" hidden="1" customWidth="1"/>
    <col min="10" max="11" width="25.85546875" customWidth="1"/>
    <col min="12" max="12" width="17.28515625" hidden="1" customWidth="1"/>
    <col min="13" max="13" width="14.7109375" hidden="1" customWidth="1"/>
    <col min="14" max="14" width="15.28515625" hidden="1" customWidth="1"/>
    <col min="15" max="15" width="15.28515625" customWidth="1"/>
    <col min="16" max="16" width="12.85546875" customWidth="1"/>
    <col min="17" max="17" width="13.5703125" customWidth="1"/>
    <col min="18" max="18" width="17.5703125" customWidth="1"/>
    <col min="19" max="19" width="13.5703125" customWidth="1"/>
    <col min="20" max="20" width="13.42578125" customWidth="1"/>
    <col min="21" max="21" width="15.5703125" bestFit="1" customWidth="1"/>
    <col min="22" max="22" width="15.5703125" customWidth="1"/>
    <col min="23" max="23" width="18.42578125" bestFit="1" customWidth="1"/>
    <col min="24" max="24" width="14.5703125" bestFit="1" customWidth="1"/>
    <col min="25" max="25" width="11.5703125" style="166" bestFit="1" customWidth="1"/>
    <col min="26" max="26" width="11.42578125" style="166"/>
    <col min="259" max="260" width="29.42578125" customWidth="1"/>
    <col min="261" max="263" width="25.28515625" customWidth="1"/>
    <col min="264" max="264" width="16.7109375" bestFit="1" customWidth="1"/>
    <col min="265" max="265" width="25.28515625" customWidth="1"/>
    <col min="266" max="266" width="21.7109375" customWidth="1"/>
    <col min="267" max="267" width="25.85546875" customWidth="1"/>
    <col min="268" max="268" width="0" hidden="1" customWidth="1"/>
    <col min="269" max="269" width="25.85546875" customWidth="1"/>
    <col min="270" max="270" width="17.28515625" customWidth="1"/>
    <col min="271" max="271" width="14.7109375" customWidth="1"/>
    <col min="272" max="272" width="15.28515625" customWidth="1"/>
    <col min="273" max="273" width="12.85546875" customWidth="1"/>
    <col min="274" max="274" width="13.5703125" customWidth="1"/>
    <col min="275" max="275" width="17.5703125" customWidth="1"/>
    <col min="276" max="276" width="13.5703125" customWidth="1"/>
    <col min="277" max="277" width="13.42578125" customWidth="1"/>
    <col min="278" max="278" width="15.5703125" bestFit="1" customWidth="1"/>
    <col min="279" max="279" width="18.42578125" bestFit="1" customWidth="1"/>
    <col min="280" max="280" width="14.5703125" bestFit="1" customWidth="1"/>
    <col min="281" max="281" width="11.5703125" bestFit="1" customWidth="1"/>
    <col min="515" max="516" width="29.42578125" customWidth="1"/>
    <col min="517" max="519" width="25.28515625" customWidth="1"/>
    <col min="520" max="520" width="16.7109375" bestFit="1" customWidth="1"/>
    <col min="521" max="521" width="25.28515625" customWidth="1"/>
    <col min="522" max="522" width="21.7109375" customWidth="1"/>
    <col min="523" max="523" width="25.85546875" customWidth="1"/>
    <col min="524" max="524" width="0" hidden="1" customWidth="1"/>
    <col min="525" max="525" width="25.85546875" customWidth="1"/>
    <col min="526" max="526" width="17.28515625" customWidth="1"/>
    <col min="527" max="527" width="14.7109375" customWidth="1"/>
    <col min="528" max="528" width="15.28515625" customWidth="1"/>
    <col min="529" max="529" width="12.85546875" customWidth="1"/>
    <col min="530" max="530" width="13.5703125" customWidth="1"/>
    <col min="531" max="531" width="17.5703125" customWidth="1"/>
    <col min="532" max="532" width="13.5703125" customWidth="1"/>
    <col min="533" max="533" width="13.42578125" customWidth="1"/>
    <col min="534" max="534" width="15.5703125" bestFit="1" customWidth="1"/>
    <col min="535" max="535" width="18.42578125" bestFit="1" customWidth="1"/>
    <col min="536" max="536" width="14.5703125" bestFit="1" customWidth="1"/>
    <col min="537" max="537" width="11.5703125" bestFit="1" customWidth="1"/>
    <col min="771" max="772" width="29.42578125" customWidth="1"/>
    <col min="773" max="775" width="25.28515625" customWidth="1"/>
    <col min="776" max="776" width="16.7109375" bestFit="1" customWidth="1"/>
    <col min="777" max="777" width="25.28515625" customWidth="1"/>
    <col min="778" max="778" width="21.7109375" customWidth="1"/>
    <col min="779" max="779" width="25.85546875" customWidth="1"/>
    <col min="780" max="780" width="0" hidden="1" customWidth="1"/>
    <col min="781" max="781" width="25.85546875" customWidth="1"/>
    <col min="782" max="782" width="17.28515625" customWidth="1"/>
    <col min="783" max="783" width="14.7109375" customWidth="1"/>
    <col min="784" max="784" width="15.28515625" customWidth="1"/>
    <col min="785" max="785" width="12.85546875" customWidth="1"/>
    <col min="786" max="786" width="13.5703125" customWidth="1"/>
    <col min="787" max="787" width="17.5703125" customWidth="1"/>
    <col min="788" max="788" width="13.5703125" customWidth="1"/>
    <col min="789" max="789" width="13.42578125" customWidth="1"/>
    <col min="790" max="790" width="15.5703125" bestFit="1" customWidth="1"/>
    <col min="791" max="791" width="18.42578125" bestFit="1" customWidth="1"/>
    <col min="792" max="792" width="14.5703125" bestFit="1" customWidth="1"/>
    <col min="793" max="793" width="11.5703125" bestFit="1" customWidth="1"/>
    <col min="1027" max="1028" width="29.42578125" customWidth="1"/>
    <col min="1029" max="1031" width="25.28515625" customWidth="1"/>
    <col min="1032" max="1032" width="16.7109375" bestFit="1" customWidth="1"/>
    <col min="1033" max="1033" width="25.28515625" customWidth="1"/>
    <col min="1034" max="1034" width="21.7109375" customWidth="1"/>
    <col min="1035" max="1035" width="25.85546875" customWidth="1"/>
    <col min="1036" max="1036" width="0" hidden="1" customWidth="1"/>
    <col min="1037" max="1037" width="25.85546875" customWidth="1"/>
    <col min="1038" max="1038" width="17.28515625" customWidth="1"/>
    <col min="1039" max="1039" width="14.7109375" customWidth="1"/>
    <col min="1040" max="1040" width="15.28515625" customWidth="1"/>
    <col min="1041" max="1041" width="12.85546875" customWidth="1"/>
    <col min="1042" max="1042" width="13.5703125" customWidth="1"/>
    <col min="1043" max="1043" width="17.5703125" customWidth="1"/>
    <col min="1044" max="1044" width="13.5703125" customWidth="1"/>
    <col min="1045" max="1045" width="13.42578125" customWidth="1"/>
    <col min="1046" max="1046" width="15.5703125" bestFit="1" customWidth="1"/>
    <col min="1047" max="1047" width="18.42578125" bestFit="1" customWidth="1"/>
    <col min="1048" max="1048" width="14.5703125" bestFit="1" customWidth="1"/>
    <col min="1049" max="1049" width="11.5703125" bestFit="1" customWidth="1"/>
    <col min="1283" max="1284" width="29.42578125" customWidth="1"/>
    <col min="1285" max="1287" width="25.28515625" customWidth="1"/>
    <col min="1288" max="1288" width="16.7109375" bestFit="1" customWidth="1"/>
    <col min="1289" max="1289" width="25.28515625" customWidth="1"/>
    <col min="1290" max="1290" width="21.7109375" customWidth="1"/>
    <col min="1291" max="1291" width="25.85546875" customWidth="1"/>
    <col min="1292" max="1292" width="0" hidden="1" customWidth="1"/>
    <col min="1293" max="1293" width="25.85546875" customWidth="1"/>
    <col min="1294" max="1294" width="17.28515625" customWidth="1"/>
    <col min="1295" max="1295" width="14.7109375" customWidth="1"/>
    <col min="1296" max="1296" width="15.28515625" customWidth="1"/>
    <col min="1297" max="1297" width="12.85546875" customWidth="1"/>
    <col min="1298" max="1298" width="13.5703125" customWidth="1"/>
    <col min="1299" max="1299" width="17.5703125" customWidth="1"/>
    <col min="1300" max="1300" width="13.5703125" customWidth="1"/>
    <col min="1301" max="1301" width="13.42578125" customWidth="1"/>
    <col min="1302" max="1302" width="15.5703125" bestFit="1" customWidth="1"/>
    <col min="1303" max="1303" width="18.42578125" bestFit="1" customWidth="1"/>
    <col min="1304" max="1304" width="14.5703125" bestFit="1" customWidth="1"/>
    <col min="1305" max="1305" width="11.5703125" bestFit="1" customWidth="1"/>
    <col min="1539" max="1540" width="29.42578125" customWidth="1"/>
    <col min="1541" max="1543" width="25.28515625" customWidth="1"/>
    <col min="1544" max="1544" width="16.7109375" bestFit="1" customWidth="1"/>
    <col min="1545" max="1545" width="25.28515625" customWidth="1"/>
    <col min="1546" max="1546" width="21.7109375" customWidth="1"/>
    <col min="1547" max="1547" width="25.85546875" customWidth="1"/>
    <col min="1548" max="1548" width="0" hidden="1" customWidth="1"/>
    <col min="1549" max="1549" width="25.85546875" customWidth="1"/>
    <col min="1550" max="1550" width="17.28515625" customWidth="1"/>
    <col min="1551" max="1551" width="14.7109375" customWidth="1"/>
    <col min="1552" max="1552" width="15.28515625" customWidth="1"/>
    <col min="1553" max="1553" width="12.85546875" customWidth="1"/>
    <col min="1554" max="1554" width="13.5703125" customWidth="1"/>
    <col min="1555" max="1555" width="17.5703125" customWidth="1"/>
    <col min="1556" max="1556" width="13.5703125" customWidth="1"/>
    <col min="1557" max="1557" width="13.42578125" customWidth="1"/>
    <col min="1558" max="1558" width="15.5703125" bestFit="1" customWidth="1"/>
    <col min="1559" max="1559" width="18.42578125" bestFit="1" customWidth="1"/>
    <col min="1560" max="1560" width="14.5703125" bestFit="1" customWidth="1"/>
    <col min="1561" max="1561" width="11.5703125" bestFit="1" customWidth="1"/>
    <col min="1795" max="1796" width="29.42578125" customWidth="1"/>
    <col min="1797" max="1799" width="25.28515625" customWidth="1"/>
    <col min="1800" max="1800" width="16.7109375" bestFit="1" customWidth="1"/>
    <col min="1801" max="1801" width="25.28515625" customWidth="1"/>
    <col min="1802" max="1802" width="21.7109375" customWidth="1"/>
    <col min="1803" max="1803" width="25.85546875" customWidth="1"/>
    <col min="1804" max="1804" width="0" hidden="1" customWidth="1"/>
    <col min="1805" max="1805" width="25.85546875" customWidth="1"/>
    <col min="1806" max="1806" width="17.28515625" customWidth="1"/>
    <col min="1807" max="1807" width="14.7109375" customWidth="1"/>
    <col min="1808" max="1808" width="15.28515625" customWidth="1"/>
    <col min="1809" max="1809" width="12.85546875" customWidth="1"/>
    <col min="1810" max="1810" width="13.5703125" customWidth="1"/>
    <col min="1811" max="1811" width="17.5703125" customWidth="1"/>
    <col min="1812" max="1812" width="13.5703125" customWidth="1"/>
    <col min="1813" max="1813" width="13.42578125" customWidth="1"/>
    <col min="1814" max="1814" width="15.5703125" bestFit="1" customWidth="1"/>
    <col min="1815" max="1815" width="18.42578125" bestFit="1" customWidth="1"/>
    <col min="1816" max="1816" width="14.5703125" bestFit="1" customWidth="1"/>
    <col min="1817" max="1817" width="11.5703125" bestFit="1" customWidth="1"/>
    <col min="2051" max="2052" width="29.42578125" customWidth="1"/>
    <col min="2053" max="2055" width="25.28515625" customWidth="1"/>
    <col min="2056" max="2056" width="16.7109375" bestFit="1" customWidth="1"/>
    <col min="2057" max="2057" width="25.28515625" customWidth="1"/>
    <col min="2058" max="2058" width="21.7109375" customWidth="1"/>
    <col min="2059" max="2059" width="25.85546875" customWidth="1"/>
    <col min="2060" max="2060" width="0" hidden="1" customWidth="1"/>
    <col min="2061" max="2061" width="25.85546875" customWidth="1"/>
    <col min="2062" max="2062" width="17.28515625" customWidth="1"/>
    <col min="2063" max="2063" width="14.7109375" customWidth="1"/>
    <col min="2064" max="2064" width="15.28515625" customWidth="1"/>
    <col min="2065" max="2065" width="12.85546875" customWidth="1"/>
    <col min="2066" max="2066" width="13.5703125" customWidth="1"/>
    <col min="2067" max="2067" width="17.5703125" customWidth="1"/>
    <col min="2068" max="2068" width="13.5703125" customWidth="1"/>
    <col min="2069" max="2069" width="13.42578125" customWidth="1"/>
    <col min="2070" max="2070" width="15.5703125" bestFit="1" customWidth="1"/>
    <col min="2071" max="2071" width="18.42578125" bestFit="1" customWidth="1"/>
    <col min="2072" max="2072" width="14.5703125" bestFit="1" customWidth="1"/>
    <col min="2073" max="2073" width="11.5703125" bestFit="1" customWidth="1"/>
    <col min="2307" max="2308" width="29.42578125" customWidth="1"/>
    <col min="2309" max="2311" width="25.28515625" customWidth="1"/>
    <col min="2312" max="2312" width="16.7109375" bestFit="1" customWidth="1"/>
    <col min="2313" max="2313" width="25.28515625" customWidth="1"/>
    <col min="2314" max="2314" width="21.7109375" customWidth="1"/>
    <col min="2315" max="2315" width="25.85546875" customWidth="1"/>
    <col min="2316" max="2316" width="0" hidden="1" customWidth="1"/>
    <col min="2317" max="2317" width="25.85546875" customWidth="1"/>
    <col min="2318" max="2318" width="17.28515625" customWidth="1"/>
    <col min="2319" max="2319" width="14.7109375" customWidth="1"/>
    <col min="2320" max="2320" width="15.28515625" customWidth="1"/>
    <col min="2321" max="2321" width="12.85546875" customWidth="1"/>
    <col min="2322" max="2322" width="13.5703125" customWidth="1"/>
    <col min="2323" max="2323" width="17.5703125" customWidth="1"/>
    <col min="2324" max="2324" width="13.5703125" customWidth="1"/>
    <col min="2325" max="2325" width="13.42578125" customWidth="1"/>
    <col min="2326" max="2326" width="15.5703125" bestFit="1" customWidth="1"/>
    <col min="2327" max="2327" width="18.42578125" bestFit="1" customWidth="1"/>
    <col min="2328" max="2328" width="14.5703125" bestFit="1" customWidth="1"/>
    <col min="2329" max="2329" width="11.5703125" bestFit="1" customWidth="1"/>
    <col min="2563" max="2564" width="29.42578125" customWidth="1"/>
    <col min="2565" max="2567" width="25.28515625" customWidth="1"/>
    <col min="2568" max="2568" width="16.7109375" bestFit="1" customWidth="1"/>
    <col min="2569" max="2569" width="25.28515625" customWidth="1"/>
    <col min="2570" max="2570" width="21.7109375" customWidth="1"/>
    <col min="2571" max="2571" width="25.85546875" customWidth="1"/>
    <col min="2572" max="2572" width="0" hidden="1" customWidth="1"/>
    <col min="2573" max="2573" width="25.85546875" customWidth="1"/>
    <col min="2574" max="2574" width="17.28515625" customWidth="1"/>
    <col min="2575" max="2575" width="14.7109375" customWidth="1"/>
    <col min="2576" max="2576" width="15.28515625" customWidth="1"/>
    <col min="2577" max="2577" width="12.85546875" customWidth="1"/>
    <col min="2578" max="2578" width="13.5703125" customWidth="1"/>
    <col min="2579" max="2579" width="17.5703125" customWidth="1"/>
    <col min="2580" max="2580" width="13.5703125" customWidth="1"/>
    <col min="2581" max="2581" width="13.42578125" customWidth="1"/>
    <col min="2582" max="2582" width="15.5703125" bestFit="1" customWidth="1"/>
    <col min="2583" max="2583" width="18.42578125" bestFit="1" customWidth="1"/>
    <col min="2584" max="2584" width="14.5703125" bestFit="1" customWidth="1"/>
    <col min="2585" max="2585" width="11.5703125" bestFit="1" customWidth="1"/>
    <col min="2819" max="2820" width="29.42578125" customWidth="1"/>
    <col min="2821" max="2823" width="25.28515625" customWidth="1"/>
    <col min="2824" max="2824" width="16.7109375" bestFit="1" customWidth="1"/>
    <col min="2825" max="2825" width="25.28515625" customWidth="1"/>
    <col min="2826" max="2826" width="21.7109375" customWidth="1"/>
    <col min="2827" max="2827" width="25.85546875" customWidth="1"/>
    <col min="2828" max="2828" width="0" hidden="1" customWidth="1"/>
    <col min="2829" max="2829" width="25.85546875" customWidth="1"/>
    <col min="2830" max="2830" width="17.28515625" customWidth="1"/>
    <col min="2831" max="2831" width="14.7109375" customWidth="1"/>
    <col min="2832" max="2832" width="15.28515625" customWidth="1"/>
    <col min="2833" max="2833" width="12.85546875" customWidth="1"/>
    <col min="2834" max="2834" width="13.5703125" customWidth="1"/>
    <col min="2835" max="2835" width="17.5703125" customWidth="1"/>
    <col min="2836" max="2836" width="13.5703125" customWidth="1"/>
    <col min="2837" max="2837" width="13.42578125" customWidth="1"/>
    <col min="2838" max="2838" width="15.5703125" bestFit="1" customWidth="1"/>
    <col min="2839" max="2839" width="18.42578125" bestFit="1" customWidth="1"/>
    <col min="2840" max="2840" width="14.5703125" bestFit="1" customWidth="1"/>
    <col min="2841" max="2841" width="11.5703125" bestFit="1" customWidth="1"/>
    <col min="3075" max="3076" width="29.42578125" customWidth="1"/>
    <col min="3077" max="3079" width="25.28515625" customWidth="1"/>
    <col min="3080" max="3080" width="16.7109375" bestFit="1" customWidth="1"/>
    <col min="3081" max="3081" width="25.28515625" customWidth="1"/>
    <col min="3082" max="3082" width="21.7109375" customWidth="1"/>
    <col min="3083" max="3083" width="25.85546875" customWidth="1"/>
    <col min="3084" max="3084" width="0" hidden="1" customWidth="1"/>
    <col min="3085" max="3085" width="25.85546875" customWidth="1"/>
    <col min="3086" max="3086" width="17.28515625" customWidth="1"/>
    <col min="3087" max="3087" width="14.7109375" customWidth="1"/>
    <col min="3088" max="3088" width="15.28515625" customWidth="1"/>
    <col min="3089" max="3089" width="12.85546875" customWidth="1"/>
    <col min="3090" max="3090" width="13.5703125" customWidth="1"/>
    <col min="3091" max="3091" width="17.5703125" customWidth="1"/>
    <col min="3092" max="3092" width="13.5703125" customWidth="1"/>
    <col min="3093" max="3093" width="13.42578125" customWidth="1"/>
    <col min="3094" max="3094" width="15.5703125" bestFit="1" customWidth="1"/>
    <col min="3095" max="3095" width="18.42578125" bestFit="1" customWidth="1"/>
    <col min="3096" max="3096" width="14.5703125" bestFit="1" customWidth="1"/>
    <col min="3097" max="3097" width="11.5703125" bestFit="1" customWidth="1"/>
    <col min="3331" max="3332" width="29.42578125" customWidth="1"/>
    <col min="3333" max="3335" width="25.28515625" customWidth="1"/>
    <col min="3336" max="3336" width="16.7109375" bestFit="1" customWidth="1"/>
    <col min="3337" max="3337" width="25.28515625" customWidth="1"/>
    <col min="3338" max="3338" width="21.7109375" customWidth="1"/>
    <col min="3339" max="3339" width="25.85546875" customWidth="1"/>
    <col min="3340" max="3340" width="0" hidden="1" customWidth="1"/>
    <col min="3341" max="3341" width="25.85546875" customWidth="1"/>
    <col min="3342" max="3342" width="17.28515625" customWidth="1"/>
    <col min="3343" max="3343" width="14.7109375" customWidth="1"/>
    <col min="3344" max="3344" width="15.28515625" customWidth="1"/>
    <col min="3345" max="3345" width="12.85546875" customWidth="1"/>
    <col min="3346" max="3346" width="13.5703125" customWidth="1"/>
    <col min="3347" max="3347" width="17.5703125" customWidth="1"/>
    <col min="3348" max="3348" width="13.5703125" customWidth="1"/>
    <col min="3349" max="3349" width="13.42578125" customWidth="1"/>
    <col min="3350" max="3350" width="15.5703125" bestFit="1" customWidth="1"/>
    <col min="3351" max="3351" width="18.42578125" bestFit="1" customWidth="1"/>
    <col min="3352" max="3352" width="14.5703125" bestFit="1" customWidth="1"/>
    <col min="3353" max="3353" width="11.5703125" bestFit="1" customWidth="1"/>
    <col min="3587" max="3588" width="29.42578125" customWidth="1"/>
    <col min="3589" max="3591" width="25.28515625" customWidth="1"/>
    <col min="3592" max="3592" width="16.7109375" bestFit="1" customWidth="1"/>
    <col min="3593" max="3593" width="25.28515625" customWidth="1"/>
    <col min="3594" max="3594" width="21.7109375" customWidth="1"/>
    <col min="3595" max="3595" width="25.85546875" customWidth="1"/>
    <col min="3596" max="3596" width="0" hidden="1" customWidth="1"/>
    <col min="3597" max="3597" width="25.85546875" customWidth="1"/>
    <col min="3598" max="3598" width="17.28515625" customWidth="1"/>
    <col min="3599" max="3599" width="14.7109375" customWidth="1"/>
    <col min="3600" max="3600" width="15.28515625" customWidth="1"/>
    <col min="3601" max="3601" width="12.85546875" customWidth="1"/>
    <col min="3602" max="3602" width="13.5703125" customWidth="1"/>
    <col min="3603" max="3603" width="17.5703125" customWidth="1"/>
    <col min="3604" max="3604" width="13.5703125" customWidth="1"/>
    <col min="3605" max="3605" width="13.42578125" customWidth="1"/>
    <col min="3606" max="3606" width="15.5703125" bestFit="1" customWidth="1"/>
    <col min="3607" max="3607" width="18.42578125" bestFit="1" customWidth="1"/>
    <col min="3608" max="3608" width="14.5703125" bestFit="1" customWidth="1"/>
    <col min="3609" max="3609" width="11.5703125" bestFit="1" customWidth="1"/>
    <col min="3843" max="3844" width="29.42578125" customWidth="1"/>
    <col min="3845" max="3847" width="25.28515625" customWidth="1"/>
    <col min="3848" max="3848" width="16.7109375" bestFit="1" customWidth="1"/>
    <col min="3849" max="3849" width="25.28515625" customWidth="1"/>
    <col min="3850" max="3850" width="21.7109375" customWidth="1"/>
    <col min="3851" max="3851" width="25.85546875" customWidth="1"/>
    <col min="3852" max="3852" width="0" hidden="1" customWidth="1"/>
    <col min="3853" max="3853" width="25.85546875" customWidth="1"/>
    <col min="3854" max="3854" width="17.28515625" customWidth="1"/>
    <col min="3855" max="3855" width="14.7109375" customWidth="1"/>
    <col min="3856" max="3856" width="15.28515625" customWidth="1"/>
    <col min="3857" max="3857" width="12.85546875" customWidth="1"/>
    <col min="3858" max="3858" width="13.5703125" customWidth="1"/>
    <col min="3859" max="3859" width="17.5703125" customWidth="1"/>
    <col min="3860" max="3860" width="13.5703125" customWidth="1"/>
    <col min="3861" max="3861" width="13.42578125" customWidth="1"/>
    <col min="3862" max="3862" width="15.5703125" bestFit="1" customWidth="1"/>
    <col min="3863" max="3863" width="18.42578125" bestFit="1" customWidth="1"/>
    <col min="3864" max="3864" width="14.5703125" bestFit="1" customWidth="1"/>
    <col min="3865" max="3865" width="11.5703125" bestFit="1" customWidth="1"/>
    <col min="4099" max="4100" width="29.42578125" customWidth="1"/>
    <col min="4101" max="4103" width="25.28515625" customWidth="1"/>
    <col min="4104" max="4104" width="16.7109375" bestFit="1" customWidth="1"/>
    <col min="4105" max="4105" width="25.28515625" customWidth="1"/>
    <col min="4106" max="4106" width="21.7109375" customWidth="1"/>
    <col min="4107" max="4107" width="25.85546875" customWidth="1"/>
    <col min="4108" max="4108" width="0" hidden="1" customWidth="1"/>
    <col min="4109" max="4109" width="25.85546875" customWidth="1"/>
    <col min="4110" max="4110" width="17.28515625" customWidth="1"/>
    <col min="4111" max="4111" width="14.7109375" customWidth="1"/>
    <col min="4112" max="4112" width="15.28515625" customWidth="1"/>
    <col min="4113" max="4113" width="12.85546875" customWidth="1"/>
    <col min="4114" max="4114" width="13.5703125" customWidth="1"/>
    <col min="4115" max="4115" width="17.5703125" customWidth="1"/>
    <col min="4116" max="4116" width="13.5703125" customWidth="1"/>
    <col min="4117" max="4117" width="13.42578125" customWidth="1"/>
    <col min="4118" max="4118" width="15.5703125" bestFit="1" customWidth="1"/>
    <col min="4119" max="4119" width="18.42578125" bestFit="1" customWidth="1"/>
    <col min="4120" max="4120" width="14.5703125" bestFit="1" customWidth="1"/>
    <col min="4121" max="4121" width="11.5703125" bestFit="1" customWidth="1"/>
    <col min="4355" max="4356" width="29.42578125" customWidth="1"/>
    <col min="4357" max="4359" width="25.28515625" customWidth="1"/>
    <col min="4360" max="4360" width="16.7109375" bestFit="1" customWidth="1"/>
    <col min="4361" max="4361" width="25.28515625" customWidth="1"/>
    <col min="4362" max="4362" width="21.7109375" customWidth="1"/>
    <col min="4363" max="4363" width="25.85546875" customWidth="1"/>
    <col min="4364" max="4364" width="0" hidden="1" customWidth="1"/>
    <col min="4365" max="4365" width="25.85546875" customWidth="1"/>
    <col min="4366" max="4366" width="17.28515625" customWidth="1"/>
    <col min="4367" max="4367" width="14.7109375" customWidth="1"/>
    <col min="4368" max="4368" width="15.28515625" customWidth="1"/>
    <col min="4369" max="4369" width="12.85546875" customWidth="1"/>
    <col min="4370" max="4370" width="13.5703125" customWidth="1"/>
    <col min="4371" max="4371" width="17.5703125" customWidth="1"/>
    <col min="4372" max="4372" width="13.5703125" customWidth="1"/>
    <col min="4373" max="4373" width="13.42578125" customWidth="1"/>
    <col min="4374" max="4374" width="15.5703125" bestFit="1" customWidth="1"/>
    <col min="4375" max="4375" width="18.42578125" bestFit="1" customWidth="1"/>
    <col min="4376" max="4376" width="14.5703125" bestFit="1" customWidth="1"/>
    <col min="4377" max="4377" width="11.5703125" bestFit="1" customWidth="1"/>
    <col min="4611" max="4612" width="29.42578125" customWidth="1"/>
    <col min="4613" max="4615" width="25.28515625" customWidth="1"/>
    <col min="4616" max="4616" width="16.7109375" bestFit="1" customWidth="1"/>
    <col min="4617" max="4617" width="25.28515625" customWidth="1"/>
    <col min="4618" max="4618" width="21.7109375" customWidth="1"/>
    <col min="4619" max="4619" width="25.85546875" customWidth="1"/>
    <col min="4620" max="4620" width="0" hidden="1" customWidth="1"/>
    <col min="4621" max="4621" width="25.85546875" customWidth="1"/>
    <col min="4622" max="4622" width="17.28515625" customWidth="1"/>
    <col min="4623" max="4623" width="14.7109375" customWidth="1"/>
    <col min="4624" max="4624" width="15.28515625" customWidth="1"/>
    <col min="4625" max="4625" width="12.85546875" customWidth="1"/>
    <col min="4626" max="4626" width="13.5703125" customWidth="1"/>
    <col min="4627" max="4627" width="17.5703125" customWidth="1"/>
    <col min="4628" max="4628" width="13.5703125" customWidth="1"/>
    <col min="4629" max="4629" width="13.42578125" customWidth="1"/>
    <col min="4630" max="4630" width="15.5703125" bestFit="1" customWidth="1"/>
    <col min="4631" max="4631" width="18.42578125" bestFit="1" customWidth="1"/>
    <col min="4632" max="4632" width="14.5703125" bestFit="1" customWidth="1"/>
    <col min="4633" max="4633" width="11.5703125" bestFit="1" customWidth="1"/>
    <col min="4867" max="4868" width="29.42578125" customWidth="1"/>
    <col min="4869" max="4871" width="25.28515625" customWidth="1"/>
    <col min="4872" max="4872" width="16.7109375" bestFit="1" customWidth="1"/>
    <col min="4873" max="4873" width="25.28515625" customWidth="1"/>
    <col min="4874" max="4874" width="21.7109375" customWidth="1"/>
    <col min="4875" max="4875" width="25.85546875" customWidth="1"/>
    <col min="4876" max="4876" width="0" hidden="1" customWidth="1"/>
    <col min="4877" max="4877" width="25.85546875" customWidth="1"/>
    <col min="4878" max="4878" width="17.28515625" customWidth="1"/>
    <col min="4879" max="4879" width="14.7109375" customWidth="1"/>
    <col min="4880" max="4880" width="15.28515625" customWidth="1"/>
    <col min="4881" max="4881" width="12.85546875" customWidth="1"/>
    <col min="4882" max="4882" width="13.5703125" customWidth="1"/>
    <col min="4883" max="4883" width="17.5703125" customWidth="1"/>
    <col min="4884" max="4884" width="13.5703125" customWidth="1"/>
    <col min="4885" max="4885" width="13.42578125" customWidth="1"/>
    <col min="4886" max="4886" width="15.5703125" bestFit="1" customWidth="1"/>
    <col min="4887" max="4887" width="18.42578125" bestFit="1" customWidth="1"/>
    <col min="4888" max="4888" width="14.5703125" bestFit="1" customWidth="1"/>
    <col min="4889" max="4889" width="11.5703125" bestFit="1" customWidth="1"/>
    <col min="5123" max="5124" width="29.42578125" customWidth="1"/>
    <col min="5125" max="5127" width="25.28515625" customWidth="1"/>
    <col min="5128" max="5128" width="16.7109375" bestFit="1" customWidth="1"/>
    <col min="5129" max="5129" width="25.28515625" customWidth="1"/>
    <col min="5130" max="5130" width="21.7109375" customWidth="1"/>
    <col min="5131" max="5131" width="25.85546875" customWidth="1"/>
    <col min="5132" max="5132" width="0" hidden="1" customWidth="1"/>
    <col min="5133" max="5133" width="25.85546875" customWidth="1"/>
    <col min="5134" max="5134" width="17.28515625" customWidth="1"/>
    <col min="5135" max="5135" width="14.7109375" customWidth="1"/>
    <col min="5136" max="5136" width="15.28515625" customWidth="1"/>
    <col min="5137" max="5137" width="12.85546875" customWidth="1"/>
    <col min="5138" max="5138" width="13.5703125" customWidth="1"/>
    <col min="5139" max="5139" width="17.5703125" customWidth="1"/>
    <col min="5140" max="5140" width="13.5703125" customWidth="1"/>
    <col min="5141" max="5141" width="13.42578125" customWidth="1"/>
    <col min="5142" max="5142" width="15.5703125" bestFit="1" customWidth="1"/>
    <col min="5143" max="5143" width="18.42578125" bestFit="1" customWidth="1"/>
    <col min="5144" max="5144" width="14.5703125" bestFit="1" customWidth="1"/>
    <col min="5145" max="5145" width="11.5703125" bestFit="1" customWidth="1"/>
    <col min="5379" max="5380" width="29.42578125" customWidth="1"/>
    <col min="5381" max="5383" width="25.28515625" customWidth="1"/>
    <col min="5384" max="5384" width="16.7109375" bestFit="1" customWidth="1"/>
    <col min="5385" max="5385" width="25.28515625" customWidth="1"/>
    <col min="5386" max="5386" width="21.7109375" customWidth="1"/>
    <col min="5387" max="5387" width="25.85546875" customWidth="1"/>
    <col min="5388" max="5388" width="0" hidden="1" customWidth="1"/>
    <col min="5389" max="5389" width="25.85546875" customWidth="1"/>
    <col min="5390" max="5390" width="17.28515625" customWidth="1"/>
    <col min="5391" max="5391" width="14.7109375" customWidth="1"/>
    <col min="5392" max="5392" width="15.28515625" customWidth="1"/>
    <col min="5393" max="5393" width="12.85546875" customWidth="1"/>
    <col min="5394" max="5394" width="13.5703125" customWidth="1"/>
    <col min="5395" max="5395" width="17.5703125" customWidth="1"/>
    <col min="5396" max="5396" width="13.5703125" customWidth="1"/>
    <col min="5397" max="5397" width="13.42578125" customWidth="1"/>
    <col min="5398" max="5398" width="15.5703125" bestFit="1" customWidth="1"/>
    <col min="5399" max="5399" width="18.42578125" bestFit="1" customWidth="1"/>
    <col min="5400" max="5400" width="14.5703125" bestFit="1" customWidth="1"/>
    <col min="5401" max="5401" width="11.5703125" bestFit="1" customWidth="1"/>
    <col min="5635" max="5636" width="29.42578125" customWidth="1"/>
    <col min="5637" max="5639" width="25.28515625" customWidth="1"/>
    <col min="5640" max="5640" width="16.7109375" bestFit="1" customWidth="1"/>
    <col min="5641" max="5641" width="25.28515625" customWidth="1"/>
    <col min="5642" max="5642" width="21.7109375" customWidth="1"/>
    <col min="5643" max="5643" width="25.85546875" customWidth="1"/>
    <col min="5644" max="5644" width="0" hidden="1" customWidth="1"/>
    <col min="5645" max="5645" width="25.85546875" customWidth="1"/>
    <col min="5646" max="5646" width="17.28515625" customWidth="1"/>
    <col min="5647" max="5647" width="14.7109375" customWidth="1"/>
    <col min="5648" max="5648" width="15.28515625" customWidth="1"/>
    <col min="5649" max="5649" width="12.85546875" customWidth="1"/>
    <col min="5650" max="5650" width="13.5703125" customWidth="1"/>
    <col min="5651" max="5651" width="17.5703125" customWidth="1"/>
    <col min="5652" max="5652" width="13.5703125" customWidth="1"/>
    <col min="5653" max="5653" width="13.42578125" customWidth="1"/>
    <col min="5654" max="5654" width="15.5703125" bestFit="1" customWidth="1"/>
    <col min="5655" max="5655" width="18.42578125" bestFit="1" customWidth="1"/>
    <col min="5656" max="5656" width="14.5703125" bestFit="1" customWidth="1"/>
    <col min="5657" max="5657" width="11.5703125" bestFit="1" customWidth="1"/>
    <col min="5891" max="5892" width="29.42578125" customWidth="1"/>
    <col min="5893" max="5895" width="25.28515625" customWidth="1"/>
    <col min="5896" max="5896" width="16.7109375" bestFit="1" customWidth="1"/>
    <col min="5897" max="5897" width="25.28515625" customWidth="1"/>
    <col min="5898" max="5898" width="21.7109375" customWidth="1"/>
    <col min="5899" max="5899" width="25.85546875" customWidth="1"/>
    <col min="5900" max="5900" width="0" hidden="1" customWidth="1"/>
    <col min="5901" max="5901" width="25.85546875" customWidth="1"/>
    <col min="5902" max="5902" width="17.28515625" customWidth="1"/>
    <col min="5903" max="5903" width="14.7109375" customWidth="1"/>
    <col min="5904" max="5904" width="15.28515625" customWidth="1"/>
    <col min="5905" max="5905" width="12.85546875" customWidth="1"/>
    <col min="5906" max="5906" width="13.5703125" customWidth="1"/>
    <col min="5907" max="5907" width="17.5703125" customWidth="1"/>
    <col min="5908" max="5908" width="13.5703125" customWidth="1"/>
    <col min="5909" max="5909" width="13.42578125" customWidth="1"/>
    <col min="5910" max="5910" width="15.5703125" bestFit="1" customWidth="1"/>
    <col min="5911" max="5911" width="18.42578125" bestFit="1" customWidth="1"/>
    <col min="5912" max="5912" width="14.5703125" bestFit="1" customWidth="1"/>
    <col min="5913" max="5913" width="11.5703125" bestFit="1" customWidth="1"/>
    <col min="6147" max="6148" width="29.42578125" customWidth="1"/>
    <col min="6149" max="6151" width="25.28515625" customWidth="1"/>
    <col min="6152" max="6152" width="16.7109375" bestFit="1" customWidth="1"/>
    <col min="6153" max="6153" width="25.28515625" customWidth="1"/>
    <col min="6154" max="6154" width="21.7109375" customWidth="1"/>
    <col min="6155" max="6155" width="25.85546875" customWidth="1"/>
    <col min="6156" max="6156" width="0" hidden="1" customWidth="1"/>
    <col min="6157" max="6157" width="25.85546875" customWidth="1"/>
    <col min="6158" max="6158" width="17.28515625" customWidth="1"/>
    <col min="6159" max="6159" width="14.7109375" customWidth="1"/>
    <col min="6160" max="6160" width="15.28515625" customWidth="1"/>
    <col min="6161" max="6161" width="12.85546875" customWidth="1"/>
    <col min="6162" max="6162" width="13.5703125" customWidth="1"/>
    <col min="6163" max="6163" width="17.5703125" customWidth="1"/>
    <col min="6164" max="6164" width="13.5703125" customWidth="1"/>
    <col min="6165" max="6165" width="13.42578125" customWidth="1"/>
    <col min="6166" max="6166" width="15.5703125" bestFit="1" customWidth="1"/>
    <col min="6167" max="6167" width="18.42578125" bestFit="1" customWidth="1"/>
    <col min="6168" max="6168" width="14.5703125" bestFit="1" customWidth="1"/>
    <col min="6169" max="6169" width="11.5703125" bestFit="1" customWidth="1"/>
    <col min="6403" max="6404" width="29.42578125" customWidth="1"/>
    <col min="6405" max="6407" width="25.28515625" customWidth="1"/>
    <col min="6408" max="6408" width="16.7109375" bestFit="1" customWidth="1"/>
    <col min="6409" max="6409" width="25.28515625" customWidth="1"/>
    <col min="6410" max="6410" width="21.7109375" customWidth="1"/>
    <col min="6411" max="6411" width="25.85546875" customWidth="1"/>
    <col min="6412" max="6412" width="0" hidden="1" customWidth="1"/>
    <col min="6413" max="6413" width="25.85546875" customWidth="1"/>
    <col min="6414" max="6414" width="17.28515625" customWidth="1"/>
    <col min="6415" max="6415" width="14.7109375" customWidth="1"/>
    <col min="6416" max="6416" width="15.28515625" customWidth="1"/>
    <col min="6417" max="6417" width="12.85546875" customWidth="1"/>
    <col min="6418" max="6418" width="13.5703125" customWidth="1"/>
    <col min="6419" max="6419" width="17.5703125" customWidth="1"/>
    <col min="6420" max="6420" width="13.5703125" customWidth="1"/>
    <col min="6421" max="6421" width="13.42578125" customWidth="1"/>
    <col min="6422" max="6422" width="15.5703125" bestFit="1" customWidth="1"/>
    <col min="6423" max="6423" width="18.42578125" bestFit="1" customWidth="1"/>
    <col min="6424" max="6424" width="14.5703125" bestFit="1" customWidth="1"/>
    <col min="6425" max="6425" width="11.5703125" bestFit="1" customWidth="1"/>
    <col min="6659" max="6660" width="29.42578125" customWidth="1"/>
    <col min="6661" max="6663" width="25.28515625" customWidth="1"/>
    <col min="6664" max="6664" width="16.7109375" bestFit="1" customWidth="1"/>
    <col min="6665" max="6665" width="25.28515625" customWidth="1"/>
    <col min="6666" max="6666" width="21.7109375" customWidth="1"/>
    <col min="6667" max="6667" width="25.85546875" customWidth="1"/>
    <col min="6668" max="6668" width="0" hidden="1" customWidth="1"/>
    <col min="6669" max="6669" width="25.85546875" customWidth="1"/>
    <col min="6670" max="6670" width="17.28515625" customWidth="1"/>
    <col min="6671" max="6671" width="14.7109375" customWidth="1"/>
    <col min="6672" max="6672" width="15.28515625" customWidth="1"/>
    <col min="6673" max="6673" width="12.85546875" customWidth="1"/>
    <col min="6674" max="6674" width="13.5703125" customWidth="1"/>
    <col min="6675" max="6675" width="17.5703125" customWidth="1"/>
    <col min="6676" max="6676" width="13.5703125" customWidth="1"/>
    <col min="6677" max="6677" width="13.42578125" customWidth="1"/>
    <col min="6678" max="6678" width="15.5703125" bestFit="1" customWidth="1"/>
    <col min="6679" max="6679" width="18.42578125" bestFit="1" customWidth="1"/>
    <col min="6680" max="6680" width="14.5703125" bestFit="1" customWidth="1"/>
    <col min="6681" max="6681" width="11.5703125" bestFit="1" customWidth="1"/>
    <col min="6915" max="6916" width="29.42578125" customWidth="1"/>
    <col min="6917" max="6919" width="25.28515625" customWidth="1"/>
    <col min="6920" max="6920" width="16.7109375" bestFit="1" customWidth="1"/>
    <col min="6921" max="6921" width="25.28515625" customWidth="1"/>
    <col min="6922" max="6922" width="21.7109375" customWidth="1"/>
    <col min="6923" max="6923" width="25.85546875" customWidth="1"/>
    <col min="6924" max="6924" width="0" hidden="1" customWidth="1"/>
    <col min="6925" max="6925" width="25.85546875" customWidth="1"/>
    <col min="6926" max="6926" width="17.28515625" customWidth="1"/>
    <col min="6927" max="6927" width="14.7109375" customWidth="1"/>
    <col min="6928" max="6928" width="15.28515625" customWidth="1"/>
    <col min="6929" max="6929" width="12.85546875" customWidth="1"/>
    <col min="6930" max="6930" width="13.5703125" customWidth="1"/>
    <col min="6931" max="6931" width="17.5703125" customWidth="1"/>
    <col min="6932" max="6932" width="13.5703125" customWidth="1"/>
    <col min="6933" max="6933" width="13.42578125" customWidth="1"/>
    <col min="6934" max="6934" width="15.5703125" bestFit="1" customWidth="1"/>
    <col min="6935" max="6935" width="18.42578125" bestFit="1" customWidth="1"/>
    <col min="6936" max="6936" width="14.5703125" bestFit="1" customWidth="1"/>
    <col min="6937" max="6937" width="11.5703125" bestFit="1" customWidth="1"/>
    <col min="7171" max="7172" width="29.42578125" customWidth="1"/>
    <col min="7173" max="7175" width="25.28515625" customWidth="1"/>
    <col min="7176" max="7176" width="16.7109375" bestFit="1" customWidth="1"/>
    <col min="7177" max="7177" width="25.28515625" customWidth="1"/>
    <col min="7178" max="7178" width="21.7109375" customWidth="1"/>
    <col min="7179" max="7179" width="25.85546875" customWidth="1"/>
    <col min="7180" max="7180" width="0" hidden="1" customWidth="1"/>
    <col min="7181" max="7181" width="25.85546875" customWidth="1"/>
    <col min="7182" max="7182" width="17.28515625" customWidth="1"/>
    <col min="7183" max="7183" width="14.7109375" customWidth="1"/>
    <col min="7184" max="7184" width="15.28515625" customWidth="1"/>
    <col min="7185" max="7185" width="12.85546875" customWidth="1"/>
    <col min="7186" max="7186" width="13.5703125" customWidth="1"/>
    <col min="7187" max="7187" width="17.5703125" customWidth="1"/>
    <col min="7188" max="7188" width="13.5703125" customWidth="1"/>
    <col min="7189" max="7189" width="13.42578125" customWidth="1"/>
    <col min="7190" max="7190" width="15.5703125" bestFit="1" customWidth="1"/>
    <col min="7191" max="7191" width="18.42578125" bestFit="1" customWidth="1"/>
    <col min="7192" max="7192" width="14.5703125" bestFit="1" customWidth="1"/>
    <col min="7193" max="7193" width="11.5703125" bestFit="1" customWidth="1"/>
    <col min="7427" max="7428" width="29.42578125" customWidth="1"/>
    <col min="7429" max="7431" width="25.28515625" customWidth="1"/>
    <col min="7432" max="7432" width="16.7109375" bestFit="1" customWidth="1"/>
    <col min="7433" max="7433" width="25.28515625" customWidth="1"/>
    <col min="7434" max="7434" width="21.7109375" customWidth="1"/>
    <col min="7435" max="7435" width="25.85546875" customWidth="1"/>
    <col min="7436" max="7436" width="0" hidden="1" customWidth="1"/>
    <col min="7437" max="7437" width="25.85546875" customWidth="1"/>
    <col min="7438" max="7438" width="17.28515625" customWidth="1"/>
    <col min="7439" max="7439" width="14.7109375" customWidth="1"/>
    <col min="7440" max="7440" width="15.28515625" customWidth="1"/>
    <col min="7441" max="7441" width="12.85546875" customWidth="1"/>
    <col min="7442" max="7442" width="13.5703125" customWidth="1"/>
    <col min="7443" max="7443" width="17.5703125" customWidth="1"/>
    <col min="7444" max="7444" width="13.5703125" customWidth="1"/>
    <col min="7445" max="7445" width="13.42578125" customWidth="1"/>
    <col min="7446" max="7446" width="15.5703125" bestFit="1" customWidth="1"/>
    <col min="7447" max="7447" width="18.42578125" bestFit="1" customWidth="1"/>
    <col min="7448" max="7448" width="14.5703125" bestFit="1" customWidth="1"/>
    <col min="7449" max="7449" width="11.5703125" bestFit="1" customWidth="1"/>
    <col min="7683" max="7684" width="29.42578125" customWidth="1"/>
    <col min="7685" max="7687" width="25.28515625" customWidth="1"/>
    <col min="7688" max="7688" width="16.7109375" bestFit="1" customWidth="1"/>
    <col min="7689" max="7689" width="25.28515625" customWidth="1"/>
    <col min="7690" max="7690" width="21.7109375" customWidth="1"/>
    <col min="7691" max="7691" width="25.85546875" customWidth="1"/>
    <col min="7692" max="7692" width="0" hidden="1" customWidth="1"/>
    <col min="7693" max="7693" width="25.85546875" customWidth="1"/>
    <col min="7694" max="7694" width="17.28515625" customWidth="1"/>
    <col min="7695" max="7695" width="14.7109375" customWidth="1"/>
    <col min="7696" max="7696" width="15.28515625" customWidth="1"/>
    <col min="7697" max="7697" width="12.85546875" customWidth="1"/>
    <col min="7698" max="7698" width="13.5703125" customWidth="1"/>
    <col min="7699" max="7699" width="17.5703125" customWidth="1"/>
    <col min="7700" max="7700" width="13.5703125" customWidth="1"/>
    <col min="7701" max="7701" width="13.42578125" customWidth="1"/>
    <col min="7702" max="7702" width="15.5703125" bestFit="1" customWidth="1"/>
    <col min="7703" max="7703" width="18.42578125" bestFit="1" customWidth="1"/>
    <col min="7704" max="7704" width="14.5703125" bestFit="1" customWidth="1"/>
    <col min="7705" max="7705" width="11.5703125" bestFit="1" customWidth="1"/>
    <col min="7939" max="7940" width="29.42578125" customWidth="1"/>
    <col min="7941" max="7943" width="25.28515625" customWidth="1"/>
    <col min="7944" max="7944" width="16.7109375" bestFit="1" customWidth="1"/>
    <col min="7945" max="7945" width="25.28515625" customWidth="1"/>
    <col min="7946" max="7946" width="21.7109375" customWidth="1"/>
    <col min="7947" max="7947" width="25.85546875" customWidth="1"/>
    <col min="7948" max="7948" width="0" hidden="1" customWidth="1"/>
    <col min="7949" max="7949" width="25.85546875" customWidth="1"/>
    <col min="7950" max="7950" width="17.28515625" customWidth="1"/>
    <col min="7951" max="7951" width="14.7109375" customWidth="1"/>
    <col min="7952" max="7952" width="15.28515625" customWidth="1"/>
    <col min="7953" max="7953" width="12.85546875" customWidth="1"/>
    <col min="7954" max="7954" width="13.5703125" customWidth="1"/>
    <col min="7955" max="7955" width="17.5703125" customWidth="1"/>
    <col min="7956" max="7956" width="13.5703125" customWidth="1"/>
    <col min="7957" max="7957" width="13.42578125" customWidth="1"/>
    <col min="7958" max="7958" width="15.5703125" bestFit="1" customWidth="1"/>
    <col min="7959" max="7959" width="18.42578125" bestFit="1" customWidth="1"/>
    <col min="7960" max="7960" width="14.5703125" bestFit="1" customWidth="1"/>
    <col min="7961" max="7961" width="11.5703125" bestFit="1" customWidth="1"/>
    <col min="8195" max="8196" width="29.42578125" customWidth="1"/>
    <col min="8197" max="8199" width="25.28515625" customWidth="1"/>
    <col min="8200" max="8200" width="16.7109375" bestFit="1" customWidth="1"/>
    <col min="8201" max="8201" width="25.28515625" customWidth="1"/>
    <col min="8202" max="8202" width="21.7109375" customWidth="1"/>
    <col min="8203" max="8203" width="25.85546875" customWidth="1"/>
    <col min="8204" max="8204" width="0" hidden="1" customWidth="1"/>
    <col min="8205" max="8205" width="25.85546875" customWidth="1"/>
    <col min="8206" max="8206" width="17.28515625" customWidth="1"/>
    <col min="8207" max="8207" width="14.7109375" customWidth="1"/>
    <col min="8208" max="8208" width="15.28515625" customWidth="1"/>
    <col min="8209" max="8209" width="12.85546875" customWidth="1"/>
    <col min="8210" max="8210" width="13.5703125" customWidth="1"/>
    <col min="8211" max="8211" width="17.5703125" customWidth="1"/>
    <col min="8212" max="8212" width="13.5703125" customWidth="1"/>
    <col min="8213" max="8213" width="13.42578125" customWidth="1"/>
    <col min="8214" max="8214" width="15.5703125" bestFit="1" customWidth="1"/>
    <col min="8215" max="8215" width="18.42578125" bestFit="1" customWidth="1"/>
    <col min="8216" max="8216" width="14.5703125" bestFit="1" customWidth="1"/>
    <col min="8217" max="8217" width="11.5703125" bestFit="1" customWidth="1"/>
    <col min="8451" max="8452" width="29.42578125" customWidth="1"/>
    <col min="8453" max="8455" width="25.28515625" customWidth="1"/>
    <col min="8456" max="8456" width="16.7109375" bestFit="1" customWidth="1"/>
    <col min="8457" max="8457" width="25.28515625" customWidth="1"/>
    <col min="8458" max="8458" width="21.7109375" customWidth="1"/>
    <col min="8459" max="8459" width="25.85546875" customWidth="1"/>
    <col min="8460" max="8460" width="0" hidden="1" customWidth="1"/>
    <col min="8461" max="8461" width="25.85546875" customWidth="1"/>
    <col min="8462" max="8462" width="17.28515625" customWidth="1"/>
    <col min="8463" max="8463" width="14.7109375" customWidth="1"/>
    <col min="8464" max="8464" width="15.28515625" customWidth="1"/>
    <col min="8465" max="8465" width="12.85546875" customWidth="1"/>
    <col min="8466" max="8466" width="13.5703125" customWidth="1"/>
    <col min="8467" max="8467" width="17.5703125" customWidth="1"/>
    <col min="8468" max="8468" width="13.5703125" customWidth="1"/>
    <col min="8469" max="8469" width="13.42578125" customWidth="1"/>
    <col min="8470" max="8470" width="15.5703125" bestFit="1" customWidth="1"/>
    <col min="8471" max="8471" width="18.42578125" bestFit="1" customWidth="1"/>
    <col min="8472" max="8472" width="14.5703125" bestFit="1" customWidth="1"/>
    <col min="8473" max="8473" width="11.5703125" bestFit="1" customWidth="1"/>
    <col min="8707" max="8708" width="29.42578125" customWidth="1"/>
    <col min="8709" max="8711" width="25.28515625" customWidth="1"/>
    <col min="8712" max="8712" width="16.7109375" bestFit="1" customWidth="1"/>
    <col min="8713" max="8713" width="25.28515625" customWidth="1"/>
    <col min="8714" max="8714" width="21.7109375" customWidth="1"/>
    <col min="8715" max="8715" width="25.85546875" customWidth="1"/>
    <col min="8716" max="8716" width="0" hidden="1" customWidth="1"/>
    <col min="8717" max="8717" width="25.85546875" customWidth="1"/>
    <col min="8718" max="8718" width="17.28515625" customWidth="1"/>
    <col min="8719" max="8719" width="14.7109375" customWidth="1"/>
    <col min="8720" max="8720" width="15.28515625" customWidth="1"/>
    <col min="8721" max="8721" width="12.85546875" customWidth="1"/>
    <col min="8722" max="8722" width="13.5703125" customWidth="1"/>
    <col min="8723" max="8723" width="17.5703125" customWidth="1"/>
    <col min="8724" max="8724" width="13.5703125" customWidth="1"/>
    <col min="8725" max="8725" width="13.42578125" customWidth="1"/>
    <col min="8726" max="8726" width="15.5703125" bestFit="1" customWidth="1"/>
    <col min="8727" max="8727" width="18.42578125" bestFit="1" customWidth="1"/>
    <col min="8728" max="8728" width="14.5703125" bestFit="1" customWidth="1"/>
    <col min="8729" max="8729" width="11.5703125" bestFit="1" customWidth="1"/>
    <col min="8963" max="8964" width="29.42578125" customWidth="1"/>
    <col min="8965" max="8967" width="25.28515625" customWidth="1"/>
    <col min="8968" max="8968" width="16.7109375" bestFit="1" customWidth="1"/>
    <col min="8969" max="8969" width="25.28515625" customWidth="1"/>
    <col min="8970" max="8970" width="21.7109375" customWidth="1"/>
    <col min="8971" max="8971" width="25.85546875" customWidth="1"/>
    <col min="8972" max="8972" width="0" hidden="1" customWidth="1"/>
    <col min="8973" max="8973" width="25.85546875" customWidth="1"/>
    <col min="8974" max="8974" width="17.28515625" customWidth="1"/>
    <col min="8975" max="8975" width="14.7109375" customWidth="1"/>
    <col min="8976" max="8976" width="15.28515625" customWidth="1"/>
    <col min="8977" max="8977" width="12.85546875" customWidth="1"/>
    <col min="8978" max="8978" width="13.5703125" customWidth="1"/>
    <col min="8979" max="8979" width="17.5703125" customWidth="1"/>
    <col min="8980" max="8980" width="13.5703125" customWidth="1"/>
    <col min="8981" max="8981" width="13.42578125" customWidth="1"/>
    <col min="8982" max="8982" width="15.5703125" bestFit="1" customWidth="1"/>
    <col min="8983" max="8983" width="18.42578125" bestFit="1" customWidth="1"/>
    <col min="8984" max="8984" width="14.5703125" bestFit="1" customWidth="1"/>
    <col min="8985" max="8985" width="11.5703125" bestFit="1" customWidth="1"/>
    <col min="9219" max="9220" width="29.42578125" customWidth="1"/>
    <col min="9221" max="9223" width="25.28515625" customWidth="1"/>
    <col min="9224" max="9224" width="16.7109375" bestFit="1" customWidth="1"/>
    <col min="9225" max="9225" width="25.28515625" customWidth="1"/>
    <col min="9226" max="9226" width="21.7109375" customWidth="1"/>
    <col min="9227" max="9227" width="25.85546875" customWidth="1"/>
    <col min="9228" max="9228" width="0" hidden="1" customWidth="1"/>
    <col min="9229" max="9229" width="25.85546875" customWidth="1"/>
    <col min="9230" max="9230" width="17.28515625" customWidth="1"/>
    <col min="9231" max="9231" width="14.7109375" customWidth="1"/>
    <col min="9232" max="9232" width="15.28515625" customWidth="1"/>
    <col min="9233" max="9233" width="12.85546875" customWidth="1"/>
    <col min="9234" max="9234" width="13.5703125" customWidth="1"/>
    <col min="9235" max="9235" width="17.5703125" customWidth="1"/>
    <col min="9236" max="9236" width="13.5703125" customWidth="1"/>
    <col min="9237" max="9237" width="13.42578125" customWidth="1"/>
    <col min="9238" max="9238" width="15.5703125" bestFit="1" customWidth="1"/>
    <col min="9239" max="9239" width="18.42578125" bestFit="1" customWidth="1"/>
    <col min="9240" max="9240" width="14.5703125" bestFit="1" customWidth="1"/>
    <col min="9241" max="9241" width="11.5703125" bestFit="1" customWidth="1"/>
    <col min="9475" max="9476" width="29.42578125" customWidth="1"/>
    <col min="9477" max="9479" width="25.28515625" customWidth="1"/>
    <col min="9480" max="9480" width="16.7109375" bestFit="1" customWidth="1"/>
    <col min="9481" max="9481" width="25.28515625" customWidth="1"/>
    <col min="9482" max="9482" width="21.7109375" customWidth="1"/>
    <col min="9483" max="9483" width="25.85546875" customWidth="1"/>
    <col min="9484" max="9484" width="0" hidden="1" customWidth="1"/>
    <col min="9485" max="9485" width="25.85546875" customWidth="1"/>
    <col min="9486" max="9486" width="17.28515625" customWidth="1"/>
    <col min="9487" max="9487" width="14.7109375" customWidth="1"/>
    <col min="9488" max="9488" width="15.28515625" customWidth="1"/>
    <col min="9489" max="9489" width="12.85546875" customWidth="1"/>
    <col min="9490" max="9490" width="13.5703125" customWidth="1"/>
    <col min="9491" max="9491" width="17.5703125" customWidth="1"/>
    <col min="9492" max="9492" width="13.5703125" customWidth="1"/>
    <col min="9493" max="9493" width="13.42578125" customWidth="1"/>
    <col min="9494" max="9494" width="15.5703125" bestFit="1" customWidth="1"/>
    <col min="9495" max="9495" width="18.42578125" bestFit="1" customWidth="1"/>
    <col min="9496" max="9496" width="14.5703125" bestFit="1" customWidth="1"/>
    <col min="9497" max="9497" width="11.5703125" bestFit="1" customWidth="1"/>
    <col min="9731" max="9732" width="29.42578125" customWidth="1"/>
    <col min="9733" max="9735" width="25.28515625" customWidth="1"/>
    <col min="9736" max="9736" width="16.7109375" bestFit="1" customWidth="1"/>
    <col min="9737" max="9737" width="25.28515625" customWidth="1"/>
    <col min="9738" max="9738" width="21.7109375" customWidth="1"/>
    <col min="9739" max="9739" width="25.85546875" customWidth="1"/>
    <col min="9740" max="9740" width="0" hidden="1" customWidth="1"/>
    <col min="9741" max="9741" width="25.85546875" customWidth="1"/>
    <col min="9742" max="9742" width="17.28515625" customWidth="1"/>
    <col min="9743" max="9743" width="14.7109375" customWidth="1"/>
    <col min="9744" max="9744" width="15.28515625" customWidth="1"/>
    <col min="9745" max="9745" width="12.85546875" customWidth="1"/>
    <col min="9746" max="9746" width="13.5703125" customWidth="1"/>
    <col min="9747" max="9747" width="17.5703125" customWidth="1"/>
    <col min="9748" max="9748" width="13.5703125" customWidth="1"/>
    <col min="9749" max="9749" width="13.42578125" customWidth="1"/>
    <col min="9750" max="9750" width="15.5703125" bestFit="1" customWidth="1"/>
    <col min="9751" max="9751" width="18.42578125" bestFit="1" customWidth="1"/>
    <col min="9752" max="9752" width="14.5703125" bestFit="1" customWidth="1"/>
    <col min="9753" max="9753" width="11.5703125" bestFit="1" customWidth="1"/>
    <col min="9987" max="9988" width="29.42578125" customWidth="1"/>
    <col min="9989" max="9991" width="25.28515625" customWidth="1"/>
    <col min="9992" max="9992" width="16.7109375" bestFit="1" customWidth="1"/>
    <col min="9993" max="9993" width="25.28515625" customWidth="1"/>
    <col min="9994" max="9994" width="21.7109375" customWidth="1"/>
    <col min="9995" max="9995" width="25.85546875" customWidth="1"/>
    <col min="9996" max="9996" width="0" hidden="1" customWidth="1"/>
    <col min="9997" max="9997" width="25.85546875" customWidth="1"/>
    <col min="9998" max="9998" width="17.28515625" customWidth="1"/>
    <col min="9999" max="9999" width="14.7109375" customWidth="1"/>
    <col min="10000" max="10000" width="15.28515625" customWidth="1"/>
    <col min="10001" max="10001" width="12.85546875" customWidth="1"/>
    <col min="10002" max="10002" width="13.5703125" customWidth="1"/>
    <col min="10003" max="10003" width="17.5703125" customWidth="1"/>
    <col min="10004" max="10004" width="13.5703125" customWidth="1"/>
    <col min="10005" max="10005" width="13.42578125" customWidth="1"/>
    <col min="10006" max="10006" width="15.5703125" bestFit="1" customWidth="1"/>
    <col min="10007" max="10007" width="18.42578125" bestFit="1" customWidth="1"/>
    <col min="10008" max="10008" width="14.5703125" bestFit="1" customWidth="1"/>
    <col min="10009" max="10009" width="11.5703125" bestFit="1" customWidth="1"/>
    <col min="10243" max="10244" width="29.42578125" customWidth="1"/>
    <col min="10245" max="10247" width="25.28515625" customWidth="1"/>
    <col min="10248" max="10248" width="16.7109375" bestFit="1" customWidth="1"/>
    <col min="10249" max="10249" width="25.28515625" customWidth="1"/>
    <col min="10250" max="10250" width="21.7109375" customWidth="1"/>
    <col min="10251" max="10251" width="25.85546875" customWidth="1"/>
    <col min="10252" max="10252" width="0" hidden="1" customWidth="1"/>
    <col min="10253" max="10253" width="25.85546875" customWidth="1"/>
    <col min="10254" max="10254" width="17.28515625" customWidth="1"/>
    <col min="10255" max="10255" width="14.7109375" customWidth="1"/>
    <col min="10256" max="10256" width="15.28515625" customWidth="1"/>
    <col min="10257" max="10257" width="12.85546875" customWidth="1"/>
    <col min="10258" max="10258" width="13.5703125" customWidth="1"/>
    <col min="10259" max="10259" width="17.5703125" customWidth="1"/>
    <col min="10260" max="10260" width="13.5703125" customWidth="1"/>
    <col min="10261" max="10261" width="13.42578125" customWidth="1"/>
    <col min="10262" max="10262" width="15.5703125" bestFit="1" customWidth="1"/>
    <col min="10263" max="10263" width="18.42578125" bestFit="1" customWidth="1"/>
    <col min="10264" max="10264" width="14.5703125" bestFit="1" customWidth="1"/>
    <col min="10265" max="10265" width="11.5703125" bestFit="1" customWidth="1"/>
    <col min="10499" max="10500" width="29.42578125" customWidth="1"/>
    <col min="10501" max="10503" width="25.28515625" customWidth="1"/>
    <col min="10504" max="10504" width="16.7109375" bestFit="1" customWidth="1"/>
    <col min="10505" max="10505" width="25.28515625" customWidth="1"/>
    <col min="10506" max="10506" width="21.7109375" customWidth="1"/>
    <col min="10507" max="10507" width="25.85546875" customWidth="1"/>
    <col min="10508" max="10508" width="0" hidden="1" customWidth="1"/>
    <col min="10509" max="10509" width="25.85546875" customWidth="1"/>
    <col min="10510" max="10510" width="17.28515625" customWidth="1"/>
    <col min="10511" max="10511" width="14.7109375" customWidth="1"/>
    <col min="10512" max="10512" width="15.28515625" customWidth="1"/>
    <col min="10513" max="10513" width="12.85546875" customWidth="1"/>
    <col min="10514" max="10514" width="13.5703125" customWidth="1"/>
    <col min="10515" max="10515" width="17.5703125" customWidth="1"/>
    <col min="10516" max="10516" width="13.5703125" customWidth="1"/>
    <col min="10517" max="10517" width="13.42578125" customWidth="1"/>
    <col min="10518" max="10518" width="15.5703125" bestFit="1" customWidth="1"/>
    <col min="10519" max="10519" width="18.42578125" bestFit="1" customWidth="1"/>
    <col min="10520" max="10520" width="14.5703125" bestFit="1" customWidth="1"/>
    <col min="10521" max="10521" width="11.5703125" bestFit="1" customWidth="1"/>
    <col min="10755" max="10756" width="29.42578125" customWidth="1"/>
    <col min="10757" max="10759" width="25.28515625" customWidth="1"/>
    <col min="10760" max="10760" width="16.7109375" bestFit="1" customWidth="1"/>
    <col min="10761" max="10761" width="25.28515625" customWidth="1"/>
    <col min="10762" max="10762" width="21.7109375" customWidth="1"/>
    <col min="10763" max="10763" width="25.85546875" customWidth="1"/>
    <col min="10764" max="10764" width="0" hidden="1" customWidth="1"/>
    <col min="10765" max="10765" width="25.85546875" customWidth="1"/>
    <col min="10766" max="10766" width="17.28515625" customWidth="1"/>
    <col min="10767" max="10767" width="14.7109375" customWidth="1"/>
    <col min="10768" max="10768" width="15.28515625" customWidth="1"/>
    <col min="10769" max="10769" width="12.85546875" customWidth="1"/>
    <col min="10770" max="10770" width="13.5703125" customWidth="1"/>
    <col min="10771" max="10771" width="17.5703125" customWidth="1"/>
    <col min="10772" max="10772" width="13.5703125" customWidth="1"/>
    <col min="10773" max="10773" width="13.42578125" customWidth="1"/>
    <col min="10774" max="10774" width="15.5703125" bestFit="1" customWidth="1"/>
    <col min="10775" max="10775" width="18.42578125" bestFit="1" customWidth="1"/>
    <col min="10776" max="10776" width="14.5703125" bestFit="1" customWidth="1"/>
    <col min="10777" max="10777" width="11.5703125" bestFit="1" customWidth="1"/>
    <col min="11011" max="11012" width="29.42578125" customWidth="1"/>
    <col min="11013" max="11015" width="25.28515625" customWidth="1"/>
    <col min="11016" max="11016" width="16.7109375" bestFit="1" customWidth="1"/>
    <col min="11017" max="11017" width="25.28515625" customWidth="1"/>
    <col min="11018" max="11018" width="21.7109375" customWidth="1"/>
    <col min="11019" max="11019" width="25.85546875" customWidth="1"/>
    <col min="11020" max="11020" width="0" hidden="1" customWidth="1"/>
    <col min="11021" max="11021" width="25.85546875" customWidth="1"/>
    <col min="11022" max="11022" width="17.28515625" customWidth="1"/>
    <col min="11023" max="11023" width="14.7109375" customWidth="1"/>
    <col min="11024" max="11024" width="15.28515625" customWidth="1"/>
    <col min="11025" max="11025" width="12.85546875" customWidth="1"/>
    <col min="11026" max="11026" width="13.5703125" customWidth="1"/>
    <col min="11027" max="11027" width="17.5703125" customWidth="1"/>
    <col min="11028" max="11028" width="13.5703125" customWidth="1"/>
    <col min="11029" max="11029" width="13.42578125" customWidth="1"/>
    <col min="11030" max="11030" width="15.5703125" bestFit="1" customWidth="1"/>
    <col min="11031" max="11031" width="18.42578125" bestFit="1" customWidth="1"/>
    <col min="11032" max="11032" width="14.5703125" bestFit="1" customWidth="1"/>
    <col min="11033" max="11033" width="11.5703125" bestFit="1" customWidth="1"/>
    <col min="11267" max="11268" width="29.42578125" customWidth="1"/>
    <col min="11269" max="11271" width="25.28515625" customWidth="1"/>
    <col min="11272" max="11272" width="16.7109375" bestFit="1" customWidth="1"/>
    <col min="11273" max="11273" width="25.28515625" customWidth="1"/>
    <col min="11274" max="11274" width="21.7109375" customWidth="1"/>
    <col min="11275" max="11275" width="25.85546875" customWidth="1"/>
    <col min="11276" max="11276" width="0" hidden="1" customWidth="1"/>
    <col min="11277" max="11277" width="25.85546875" customWidth="1"/>
    <col min="11278" max="11278" width="17.28515625" customWidth="1"/>
    <col min="11279" max="11279" width="14.7109375" customWidth="1"/>
    <col min="11280" max="11280" width="15.28515625" customWidth="1"/>
    <col min="11281" max="11281" width="12.85546875" customWidth="1"/>
    <col min="11282" max="11282" width="13.5703125" customWidth="1"/>
    <col min="11283" max="11283" width="17.5703125" customWidth="1"/>
    <col min="11284" max="11284" width="13.5703125" customWidth="1"/>
    <col min="11285" max="11285" width="13.42578125" customWidth="1"/>
    <col min="11286" max="11286" width="15.5703125" bestFit="1" customWidth="1"/>
    <col min="11287" max="11287" width="18.42578125" bestFit="1" customWidth="1"/>
    <col min="11288" max="11288" width="14.5703125" bestFit="1" customWidth="1"/>
    <col min="11289" max="11289" width="11.5703125" bestFit="1" customWidth="1"/>
    <col min="11523" max="11524" width="29.42578125" customWidth="1"/>
    <col min="11525" max="11527" width="25.28515625" customWidth="1"/>
    <col min="11528" max="11528" width="16.7109375" bestFit="1" customWidth="1"/>
    <col min="11529" max="11529" width="25.28515625" customWidth="1"/>
    <col min="11530" max="11530" width="21.7109375" customWidth="1"/>
    <col min="11531" max="11531" width="25.85546875" customWidth="1"/>
    <col min="11532" max="11532" width="0" hidden="1" customWidth="1"/>
    <col min="11533" max="11533" width="25.85546875" customWidth="1"/>
    <col min="11534" max="11534" width="17.28515625" customWidth="1"/>
    <col min="11535" max="11535" width="14.7109375" customWidth="1"/>
    <col min="11536" max="11536" width="15.28515625" customWidth="1"/>
    <col min="11537" max="11537" width="12.85546875" customWidth="1"/>
    <col min="11538" max="11538" width="13.5703125" customWidth="1"/>
    <col min="11539" max="11539" width="17.5703125" customWidth="1"/>
    <col min="11540" max="11540" width="13.5703125" customWidth="1"/>
    <col min="11541" max="11541" width="13.42578125" customWidth="1"/>
    <col min="11542" max="11542" width="15.5703125" bestFit="1" customWidth="1"/>
    <col min="11543" max="11543" width="18.42578125" bestFit="1" customWidth="1"/>
    <col min="11544" max="11544" width="14.5703125" bestFit="1" customWidth="1"/>
    <col min="11545" max="11545" width="11.5703125" bestFit="1" customWidth="1"/>
    <col min="11779" max="11780" width="29.42578125" customWidth="1"/>
    <col min="11781" max="11783" width="25.28515625" customWidth="1"/>
    <col min="11784" max="11784" width="16.7109375" bestFit="1" customWidth="1"/>
    <col min="11785" max="11785" width="25.28515625" customWidth="1"/>
    <col min="11786" max="11786" width="21.7109375" customWidth="1"/>
    <col min="11787" max="11787" width="25.85546875" customWidth="1"/>
    <col min="11788" max="11788" width="0" hidden="1" customWidth="1"/>
    <col min="11789" max="11789" width="25.85546875" customWidth="1"/>
    <col min="11790" max="11790" width="17.28515625" customWidth="1"/>
    <col min="11791" max="11791" width="14.7109375" customWidth="1"/>
    <col min="11792" max="11792" width="15.28515625" customWidth="1"/>
    <col min="11793" max="11793" width="12.85546875" customWidth="1"/>
    <col min="11794" max="11794" width="13.5703125" customWidth="1"/>
    <col min="11795" max="11795" width="17.5703125" customWidth="1"/>
    <col min="11796" max="11796" width="13.5703125" customWidth="1"/>
    <col min="11797" max="11797" width="13.42578125" customWidth="1"/>
    <col min="11798" max="11798" width="15.5703125" bestFit="1" customWidth="1"/>
    <col min="11799" max="11799" width="18.42578125" bestFit="1" customWidth="1"/>
    <col min="11800" max="11800" width="14.5703125" bestFit="1" customWidth="1"/>
    <col min="11801" max="11801" width="11.5703125" bestFit="1" customWidth="1"/>
    <col min="12035" max="12036" width="29.42578125" customWidth="1"/>
    <col min="12037" max="12039" width="25.28515625" customWidth="1"/>
    <col min="12040" max="12040" width="16.7109375" bestFit="1" customWidth="1"/>
    <col min="12041" max="12041" width="25.28515625" customWidth="1"/>
    <col min="12042" max="12042" width="21.7109375" customWidth="1"/>
    <col min="12043" max="12043" width="25.85546875" customWidth="1"/>
    <col min="12044" max="12044" width="0" hidden="1" customWidth="1"/>
    <col min="12045" max="12045" width="25.85546875" customWidth="1"/>
    <col min="12046" max="12046" width="17.28515625" customWidth="1"/>
    <col min="12047" max="12047" width="14.7109375" customWidth="1"/>
    <col min="12048" max="12048" width="15.28515625" customWidth="1"/>
    <col min="12049" max="12049" width="12.85546875" customWidth="1"/>
    <col min="12050" max="12050" width="13.5703125" customWidth="1"/>
    <col min="12051" max="12051" width="17.5703125" customWidth="1"/>
    <col min="12052" max="12052" width="13.5703125" customWidth="1"/>
    <col min="12053" max="12053" width="13.42578125" customWidth="1"/>
    <col min="12054" max="12054" width="15.5703125" bestFit="1" customWidth="1"/>
    <col min="12055" max="12055" width="18.42578125" bestFit="1" customWidth="1"/>
    <col min="12056" max="12056" width="14.5703125" bestFit="1" customWidth="1"/>
    <col min="12057" max="12057" width="11.5703125" bestFit="1" customWidth="1"/>
    <col min="12291" max="12292" width="29.42578125" customWidth="1"/>
    <col min="12293" max="12295" width="25.28515625" customWidth="1"/>
    <col min="12296" max="12296" width="16.7109375" bestFit="1" customWidth="1"/>
    <col min="12297" max="12297" width="25.28515625" customWidth="1"/>
    <col min="12298" max="12298" width="21.7109375" customWidth="1"/>
    <col min="12299" max="12299" width="25.85546875" customWidth="1"/>
    <col min="12300" max="12300" width="0" hidden="1" customWidth="1"/>
    <col min="12301" max="12301" width="25.85546875" customWidth="1"/>
    <col min="12302" max="12302" width="17.28515625" customWidth="1"/>
    <col min="12303" max="12303" width="14.7109375" customWidth="1"/>
    <col min="12304" max="12304" width="15.28515625" customWidth="1"/>
    <col min="12305" max="12305" width="12.85546875" customWidth="1"/>
    <col min="12306" max="12306" width="13.5703125" customWidth="1"/>
    <col min="12307" max="12307" width="17.5703125" customWidth="1"/>
    <col min="12308" max="12308" width="13.5703125" customWidth="1"/>
    <col min="12309" max="12309" width="13.42578125" customWidth="1"/>
    <col min="12310" max="12310" width="15.5703125" bestFit="1" customWidth="1"/>
    <col min="12311" max="12311" width="18.42578125" bestFit="1" customWidth="1"/>
    <col min="12312" max="12312" width="14.5703125" bestFit="1" customWidth="1"/>
    <col min="12313" max="12313" width="11.5703125" bestFit="1" customWidth="1"/>
    <col min="12547" max="12548" width="29.42578125" customWidth="1"/>
    <col min="12549" max="12551" width="25.28515625" customWidth="1"/>
    <col min="12552" max="12552" width="16.7109375" bestFit="1" customWidth="1"/>
    <col min="12553" max="12553" width="25.28515625" customWidth="1"/>
    <col min="12554" max="12554" width="21.7109375" customWidth="1"/>
    <col min="12555" max="12555" width="25.85546875" customWidth="1"/>
    <col min="12556" max="12556" width="0" hidden="1" customWidth="1"/>
    <col min="12557" max="12557" width="25.85546875" customWidth="1"/>
    <col min="12558" max="12558" width="17.28515625" customWidth="1"/>
    <col min="12559" max="12559" width="14.7109375" customWidth="1"/>
    <col min="12560" max="12560" width="15.28515625" customWidth="1"/>
    <col min="12561" max="12561" width="12.85546875" customWidth="1"/>
    <col min="12562" max="12562" width="13.5703125" customWidth="1"/>
    <col min="12563" max="12563" width="17.5703125" customWidth="1"/>
    <col min="12564" max="12564" width="13.5703125" customWidth="1"/>
    <col min="12565" max="12565" width="13.42578125" customWidth="1"/>
    <col min="12566" max="12566" width="15.5703125" bestFit="1" customWidth="1"/>
    <col min="12567" max="12567" width="18.42578125" bestFit="1" customWidth="1"/>
    <col min="12568" max="12568" width="14.5703125" bestFit="1" customWidth="1"/>
    <col min="12569" max="12569" width="11.5703125" bestFit="1" customWidth="1"/>
    <col min="12803" max="12804" width="29.42578125" customWidth="1"/>
    <col min="12805" max="12807" width="25.28515625" customWidth="1"/>
    <col min="12808" max="12808" width="16.7109375" bestFit="1" customWidth="1"/>
    <col min="12809" max="12809" width="25.28515625" customWidth="1"/>
    <col min="12810" max="12810" width="21.7109375" customWidth="1"/>
    <col min="12811" max="12811" width="25.85546875" customWidth="1"/>
    <col min="12812" max="12812" width="0" hidden="1" customWidth="1"/>
    <col min="12813" max="12813" width="25.85546875" customWidth="1"/>
    <col min="12814" max="12814" width="17.28515625" customWidth="1"/>
    <col min="12815" max="12815" width="14.7109375" customWidth="1"/>
    <col min="12816" max="12816" width="15.28515625" customWidth="1"/>
    <col min="12817" max="12817" width="12.85546875" customWidth="1"/>
    <col min="12818" max="12818" width="13.5703125" customWidth="1"/>
    <col min="12819" max="12819" width="17.5703125" customWidth="1"/>
    <col min="12820" max="12820" width="13.5703125" customWidth="1"/>
    <col min="12821" max="12821" width="13.42578125" customWidth="1"/>
    <col min="12822" max="12822" width="15.5703125" bestFit="1" customWidth="1"/>
    <col min="12823" max="12823" width="18.42578125" bestFit="1" customWidth="1"/>
    <col min="12824" max="12824" width="14.5703125" bestFit="1" customWidth="1"/>
    <col min="12825" max="12825" width="11.5703125" bestFit="1" customWidth="1"/>
    <col min="13059" max="13060" width="29.42578125" customWidth="1"/>
    <col min="13061" max="13063" width="25.28515625" customWidth="1"/>
    <col min="13064" max="13064" width="16.7109375" bestFit="1" customWidth="1"/>
    <col min="13065" max="13065" width="25.28515625" customWidth="1"/>
    <col min="13066" max="13066" width="21.7109375" customWidth="1"/>
    <col min="13067" max="13067" width="25.85546875" customWidth="1"/>
    <col min="13068" max="13068" width="0" hidden="1" customWidth="1"/>
    <col min="13069" max="13069" width="25.85546875" customWidth="1"/>
    <col min="13070" max="13070" width="17.28515625" customWidth="1"/>
    <col min="13071" max="13071" width="14.7109375" customWidth="1"/>
    <col min="13072" max="13072" width="15.28515625" customWidth="1"/>
    <col min="13073" max="13073" width="12.85546875" customWidth="1"/>
    <col min="13074" max="13074" width="13.5703125" customWidth="1"/>
    <col min="13075" max="13075" width="17.5703125" customWidth="1"/>
    <col min="13076" max="13076" width="13.5703125" customWidth="1"/>
    <col min="13077" max="13077" width="13.42578125" customWidth="1"/>
    <col min="13078" max="13078" width="15.5703125" bestFit="1" customWidth="1"/>
    <col min="13079" max="13079" width="18.42578125" bestFit="1" customWidth="1"/>
    <col min="13080" max="13080" width="14.5703125" bestFit="1" customWidth="1"/>
    <col min="13081" max="13081" width="11.5703125" bestFit="1" customWidth="1"/>
    <col min="13315" max="13316" width="29.42578125" customWidth="1"/>
    <col min="13317" max="13319" width="25.28515625" customWidth="1"/>
    <col min="13320" max="13320" width="16.7109375" bestFit="1" customWidth="1"/>
    <col min="13321" max="13321" width="25.28515625" customWidth="1"/>
    <col min="13322" max="13322" width="21.7109375" customWidth="1"/>
    <col min="13323" max="13323" width="25.85546875" customWidth="1"/>
    <col min="13324" max="13324" width="0" hidden="1" customWidth="1"/>
    <col min="13325" max="13325" width="25.85546875" customWidth="1"/>
    <col min="13326" max="13326" width="17.28515625" customWidth="1"/>
    <col min="13327" max="13327" width="14.7109375" customWidth="1"/>
    <col min="13328" max="13328" width="15.28515625" customWidth="1"/>
    <col min="13329" max="13329" width="12.85546875" customWidth="1"/>
    <col min="13330" max="13330" width="13.5703125" customWidth="1"/>
    <col min="13331" max="13331" width="17.5703125" customWidth="1"/>
    <col min="13332" max="13332" width="13.5703125" customWidth="1"/>
    <col min="13333" max="13333" width="13.42578125" customWidth="1"/>
    <col min="13334" max="13334" width="15.5703125" bestFit="1" customWidth="1"/>
    <col min="13335" max="13335" width="18.42578125" bestFit="1" customWidth="1"/>
    <col min="13336" max="13336" width="14.5703125" bestFit="1" customWidth="1"/>
    <col min="13337" max="13337" width="11.5703125" bestFit="1" customWidth="1"/>
    <col min="13571" max="13572" width="29.42578125" customWidth="1"/>
    <col min="13573" max="13575" width="25.28515625" customWidth="1"/>
    <col min="13576" max="13576" width="16.7109375" bestFit="1" customWidth="1"/>
    <col min="13577" max="13577" width="25.28515625" customWidth="1"/>
    <col min="13578" max="13578" width="21.7109375" customWidth="1"/>
    <col min="13579" max="13579" width="25.85546875" customWidth="1"/>
    <col min="13580" max="13580" width="0" hidden="1" customWidth="1"/>
    <col min="13581" max="13581" width="25.85546875" customWidth="1"/>
    <col min="13582" max="13582" width="17.28515625" customWidth="1"/>
    <col min="13583" max="13583" width="14.7109375" customWidth="1"/>
    <col min="13584" max="13584" width="15.28515625" customWidth="1"/>
    <col min="13585" max="13585" width="12.85546875" customWidth="1"/>
    <col min="13586" max="13586" width="13.5703125" customWidth="1"/>
    <col min="13587" max="13587" width="17.5703125" customWidth="1"/>
    <col min="13588" max="13588" width="13.5703125" customWidth="1"/>
    <col min="13589" max="13589" width="13.42578125" customWidth="1"/>
    <col min="13590" max="13590" width="15.5703125" bestFit="1" customWidth="1"/>
    <col min="13591" max="13591" width="18.42578125" bestFit="1" customWidth="1"/>
    <col min="13592" max="13592" width="14.5703125" bestFit="1" customWidth="1"/>
    <col min="13593" max="13593" width="11.5703125" bestFit="1" customWidth="1"/>
    <col min="13827" max="13828" width="29.42578125" customWidth="1"/>
    <col min="13829" max="13831" width="25.28515625" customWidth="1"/>
    <col min="13832" max="13832" width="16.7109375" bestFit="1" customWidth="1"/>
    <col min="13833" max="13833" width="25.28515625" customWidth="1"/>
    <col min="13834" max="13834" width="21.7109375" customWidth="1"/>
    <col min="13835" max="13835" width="25.85546875" customWidth="1"/>
    <col min="13836" max="13836" width="0" hidden="1" customWidth="1"/>
    <col min="13837" max="13837" width="25.85546875" customWidth="1"/>
    <col min="13838" max="13838" width="17.28515625" customWidth="1"/>
    <col min="13839" max="13839" width="14.7109375" customWidth="1"/>
    <col min="13840" max="13840" width="15.28515625" customWidth="1"/>
    <col min="13841" max="13841" width="12.85546875" customWidth="1"/>
    <col min="13842" max="13842" width="13.5703125" customWidth="1"/>
    <col min="13843" max="13843" width="17.5703125" customWidth="1"/>
    <col min="13844" max="13844" width="13.5703125" customWidth="1"/>
    <col min="13845" max="13845" width="13.42578125" customWidth="1"/>
    <col min="13846" max="13846" width="15.5703125" bestFit="1" customWidth="1"/>
    <col min="13847" max="13847" width="18.42578125" bestFit="1" customWidth="1"/>
    <col min="13848" max="13848" width="14.5703125" bestFit="1" customWidth="1"/>
    <col min="13849" max="13849" width="11.5703125" bestFit="1" customWidth="1"/>
    <col min="14083" max="14084" width="29.42578125" customWidth="1"/>
    <col min="14085" max="14087" width="25.28515625" customWidth="1"/>
    <col min="14088" max="14088" width="16.7109375" bestFit="1" customWidth="1"/>
    <col min="14089" max="14089" width="25.28515625" customWidth="1"/>
    <col min="14090" max="14090" width="21.7109375" customWidth="1"/>
    <col min="14091" max="14091" width="25.85546875" customWidth="1"/>
    <col min="14092" max="14092" width="0" hidden="1" customWidth="1"/>
    <col min="14093" max="14093" width="25.85546875" customWidth="1"/>
    <col min="14094" max="14094" width="17.28515625" customWidth="1"/>
    <col min="14095" max="14095" width="14.7109375" customWidth="1"/>
    <col min="14096" max="14096" width="15.28515625" customWidth="1"/>
    <col min="14097" max="14097" width="12.85546875" customWidth="1"/>
    <col min="14098" max="14098" width="13.5703125" customWidth="1"/>
    <col min="14099" max="14099" width="17.5703125" customWidth="1"/>
    <col min="14100" max="14100" width="13.5703125" customWidth="1"/>
    <col min="14101" max="14101" width="13.42578125" customWidth="1"/>
    <col min="14102" max="14102" width="15.5703125" bestFit="1" customWidth="1"/>
    <col min="14103" max="14103" width="18.42578125" bestFit="1" customWidth="1"/>
    <col min="14104" max="14104" width="14.5703125" bestFit="1" customWidth="1"/>
    <col min="14105" max="14105" width="11.5703125" bestFit="1" customWidth="1"/>
    <col min="14339" max="14340" width="29.42578125" customWidth="1"/>
    <col min="14341" max="14343" width="25.28515625" customWidth="1"/>
    <col min="14344" max="14344" width="16.7109375" bestFit="1" customWidth="1"/>
    <col min="14345" max="14345" width="25.28515625" customWidth="1"/>
    <col min="14346" max="14346" width="21.7109375" customWidth="1"/>
    <col min="14347" max="14347" width="25.85546875" customWidth="1"/>
    <col min="14348" max="14348" width="0" hidden="1" customWidth="1"/>
    <col min="14349" max="14349" width="25.85546875" customWidth="1"/>
    <col min="14350" max="14350" width="17.28515625" customWidth="1"/>
    <col min="14351" max="14351" width="14.7109375" customWidth="1"/>
    <col min="14352" max="14352" width="15.28515625" customWidth="1"/>
    <col min="14353" max="14353" width="12.85546875" customWidth="1"/>
    <col min="14354" max="14354" width="13.5703125" customWidth="1"/>
    <col min="14355" max="14355" width="17.5703125" customWidth="1"/>
    <col min="14356" max="14356" width="13.5703125" customWidth="1"/>
    <col min="14357" max="14357" width="13.42578125" customWidth="1"/>
    <col min="14358" max="14358" width="15.5703125" bestFit="1" customWidth="1"/>
    <col min="14359" max="14359" width="18.42578125" bestFit="1" customWidth="1"/>
    <col min="14360" max="14360" width="14.5703125" bestFit="1" customWidth="1"/>
    <col min="14361" max="14361" width="11.5703125" bestFit="1" customWidth="1"/>
    <col min="14595" max="14596" width="29.42578125" customWidth="1"/>
    <col min="14597" max="14599" width="25.28515625" customWidth="1"/>
    <col min="14600" max="14600" width="16.7109375" bestFit="1" customWidth="1"/>
    <col min="14601" max="14601" width="25.28515625" customWidth="1"/>
    <col min="14602" max="14602" width="21.7109375" customWidth="1"/>
    <col min="14603" max="14603" width="25.85546875" customWidth="1"/>
    <col min="14604" max="14604" width="0" hidden="1" customWidth="1"/>
    <col min="14605" max="14605" width="25.85546875" customWidth="1"/>
    <col min="14606" max="14606" width="17.28515625" customWidth="1"/>
    <col min="14607" max="14607" width="14.7109375" customWidth="1"/>
    <col min="14608" max="14608" width="15.28515625" customWidth="1"/>
    <col min="14609" max="14609" width="12.85546875" customWidth="1"/>
    <col min="14610" max="14610" width="13.5703125" customWidth="1"/>
    <col min="14611" max="14611" width="17.5703125" customWidth="1"/>
    <col min="14612" max="14612" width="13.5703125" customWidth="1"/>
    <col min="14613" max="14613" width="13.42578125" customWidth="1"/>
    <col min="14614" max="14614" width="15.5703125" bestFit="1" customWidth="1"/>
    <col min="14615" max="14615" width="18.42578125" bestFit="1" customWidth="1"/>
    <col min="14616" max="14616" width="14.5703125" bestFit="1" customWidth="1"/>
    <col min="14617" max="14617" width="11.5703125" bestFit="1" customWidth="1"/>
    <col min="14851" max="14852" width="29.42578125" customWidth="1"/>
    <col min="14853" max="14855" width="25.28515625" customWidth="1"/>
    <col min="14856" max="14856" width="16.7109375" bestFit="1" customWidth="1"/>
    <col min="14857" max="14857" width="25.28515625" customWidth="1"/>
    <col min="14858" max="14858" width="21.7109375" customWidth="1"/>
    <col min="14859" max="14859" width="25.85546875" customWidth="1"/>
    <col min="14860" max="14860" width="0" hidden="1" customWidth="1"/>
    <col min="14861" max="14861" width="25.85546875" customWidth="1"/>
    <col min="14862" max="14862" width="17.28515625" customWidth="1"/>
    <col min="14863" max="14863" width="14.7109375" customWidth="1"/>
    <col min="14864" max="14864" width="15.28515625" customWidth="1"/>
    <col min="14865" max="14865" width="12.85546875" customWidth="1"/>
    <col min="14866" max="14866" width="13.5703125" customWidth="1"/>
    <col min="14867" max="14867" width="17.5703125" customWidth="1"/>
    <col min="14868" max="14868" width="13.5703125" customWidth="1"/>
    <col min="14869" max="14869" width="13.42578125" customWidth="1"/>
    <col min="14870" max="14870" width="15.5703125" bestFit="1" customWidth="1"/>
    <col min="14871" max="14871" width="18.42578125" bestFit="1" customWidth="1"/>
    <col min="14872" max="14872" width="14.5703125" bestFit="1" customWidth="1"/>
    <col min="14873" max="14873" width="11.5703125" bestFit="1" customWidth="1"/>
    <col min="15107" max="15108" width="29.42578125" customWidth="1"/>
    <col min="15109" max="15111" width="25.28515625" customWidth="1"/>
    <col min="15112" max="15112" width="16.7109375" bestFit="1" customWidth="1"/>
    <col min="15113" max="15113" width="25.28515625" customWidth="1"/>
    <col min="15114" max="15114" width="21.7109375" customWidth="1"/>
    <col min="15115" max="15115" width="25.85546875" customWidth="1"/>
    <col min="15116" max="15116" width="0" hidden="1" customWidth="1"/>
    <col min="15117" max="15117" width="25.85546875" customWidth="1"/>
    <col min="15118" max="15118" width="17.28515625" customWidth="1"/>
    <col min="15119" max="15119" width="14.7109375" customWidth="1"/>
    <col min="15120" max="15120" width="15.28515625" customWidth="1"/>
    <col min="15121" max="15121" width="12.85546875" customWidth="1"/>
    <col min="15122" max="15122" width="13.5703125" customWidth="1"/>
    <col min="15123" max="15123" width="17.5703125" customWidth="1"/>
    <col min="15124" max="15124" width="13.5703125" customWidth="1"/>
    <col min="15125" max="15125" width="13.42578125" customWidth="1"/>
    <col min="15126" max="15126" width="15.5703125" bestFit="1" customWidth="1"/>
    <col min="15127" max="15127" width="18.42578125" bestFit="1" customWidth="1"/>
    <col min="15128" max="15128" width="14.5703125" bestFit="1" customWidth="1"/>
    <col min="15129" max="15129" width="11.5703125" bestFit="1" customWidth="1"/>
    <col min="15363" max="15364" width="29.42578125" customWidth="1"/>
    <col min="15365" max="15367" width="25.28515625" customWidth="1"/>
    <col min="15368" max="15368" width="16.7109375" bestFit="1" customWidth="1"/>
    <col min="15369" max="15369" width="25.28515625" customWidth="1"/>
    <col min="15370" max="15370" width="21.7109375" customWidth="1"/>
    <col min="15371" max="15371" width="25.85546875" customWidth="1"/>
    <col min="15372" max="15372" width="0" hidden="1" customWidth="1"/>
    <col min="15373" max="15373" width="25.85546875" customWidth="1"/>
    <col min="15374" max="15374" width="17.28515625" customWidth="1"/>
    <col min="15375" max="15375" width="14.7109375" customWidth="1"/>
    <col min="15376" max="15376" width="15.28515625" customWidth="1"/>
    <col min="15377" max="15377" width="12.85546875" customWidth="1"/>
    <col min="15378" max="15378" width="13.5703125" customWidth="1"/>
    <col min="15379" max="15379" width="17.5703125" customWidth="1"/>
    <col min="15380" max="15380" width="13.5703125" customWidth="1"/>
    <col min="15381" max="15381" width="13.42578125" customWidth="1"/>
    <col min="15382" max="15382" width="15.5703125" bestFit="1" customWidth="1"/>
    <col min="15383" max="15383" width="18.42578125" bestFit="1" customWidth="1"/>
    <col min="15384" max="15384" width="14.5703125" bestFit="1" customWidth="1"/>
    <col min="15385" max="15385" width="11.5703125" bestFit="1" customWidth="1"/>
    <col min="15619" max="15620" width="29.42578125" customWidth="1"/>
    <col min="15621" max="15623" width="25.28515625" customWidth="1"/>
    <col min="15624" max="15624" width="16.7109375" bestFit="1" customWidth="1"/>
    <col min="15625" max="15625" width="25.28515625" customWidth="1"/>
    <col min="15626" max="15626" width="21.7109375" customWidth="1"/>
    <col min="15627" max="15627" width="25.85546875" customWidth="1"/>
    <col min="15628" max="15628" width="0" hidden="1" customWidth="1"/>
    <col min="15629" max="15629" width="25.85546875" customWidth="1"/>
    <col min="15630" max="15630" width="17.28515625" customWidth="1"/>
    <col min="15631" max="15631" width="14.7109375" customWidth="1"/>
    <col min="15632" max="15632" width="15.28515625" customWidth="1"/>
    <col min="15633" max="15633" width="12.85546875" customWidth="1"/>
    <col min="15634" max="15634" width="13.5703125" customWidth="1"/>
    <col min="15635" max="15635" width="17.5703125" customWidth="1"/>
    <col min="15636" max="15636" width="13.5703125" customWidth="1"/>
    <col min="15637" max="15637" width="13.42578125" customWidth="1"/>
    <col min="15638" max="15638" width="15.5703125" bestFit="1" customWidth="1"/>
    <col min="15639" max="15639" width="18.42578125" bestFit="1" customWidth="1"/>
    <col min="15640" max="15640" width="14.5703125" bestFit="1" customWidth="1"/>
    <col min="15641" max="15641" width="11.5703125" bestFit="1" customWidth="1"/>
    <col min="15875" max="15876" width="29.42578125" customWidth="1"/>
    <col min="15877" max="15879" width="25.28515625" customWidth="1"/>
    <col min="15880" max="15880" width="16.7109375" bestFit="1" customWidth="1"/>
    <col min="15881" max="15881" width="25.28515625" customWidth="1"/>
    <col min="15882" max="15882" width="21.7109375" customWidth="1"/>
    <col min="15883" max="15883" width="25.85546875" customWidth="1"/>
    <col min="15884" max="15884" width="0" hidden="1" customWidth="1"/>
    <col min="15885" max="15885" width="25.85546875" customWidth="1"/>
    <col min="15886" max="15886" width="17.28515625" customWidth="1"/>
    <col min="15887" max="15887" width="14.7109375" customWidth="1"/>
    <col min="15888" max="15888" width="15.28515625" customWidth="1"/>
    <col min="15889" max="15889" width="12.85546875" customWidth="1"/>
    <col min="15890" max="15890" width="13.5703125" customWidth="1"/>
    <col min="15891" max="15891" width="17.5703125" customWidth="1"/>
    <col min="15892" max="15892" width="13.5703125" customWidth="1"/>
    <col min="15893" max="15893" width="13.42578125" customWidth="1"/>
    <col min="15894" max="15894" width="15.5703125" bestFit="1" customWidth="1"/>
    <col min="15895" max="15895" width="18.42578125" bestFit="1" customWidth="1"/>
    <col min="15896" max="15896" width="14.5703125" bestFit="1" customWidth="1"/>
    <col min="15897" max="15897" width="11.5703125" bestFit="1" customWidth="1"/>
    <col min="16131" max="16132" width="29.42578125" customWidth="1"/>
    <col min="16133" max="16135" width="25.28515625" customWidth="1"/>
    <col min="16136" max="16136" width="16.7109375" bestFit="1" customWidth="1"/>
    <col min="16137" max="16137" width="25.28515625" customWidth="1"/>
    <col min="16138" max="16138" width="21.7109375" customWidth="1"/>
    <col min="16139" max="16139" width="25.85546875" customWidth="1"/>
    <col min="16140" max="16140" width="0" hidden="1" customWidth="1"/>
    <col min="16141" max="16141" width="25.85546875" customWidth="1"/>
    <col min="16142" max="16142" width="17.28515625" customWidth="1"/>
    <col min="16143" max="16143" width="14.7109375" customWidth="1"/>
    <col min="16144" max="16144" width="15.28515625" customWidth="1"/>
    <col min="16145" max="16145" width="12.85546875" customWidth="1"/>
    <col min="16146" max="16146" width="13.5703125" customWidth="1"/>
    <col min="16147" max="16147" width="17.5703125" customWidth="1"/>
    <col min="16148" max="16148" width="13.5703125" customWidth="1"/>
    <col min="16149" max="16149" width="13.42578125" customWidth="1"/>
    <col min="16150" max="16150" width="15.5703125" bestFit="1" customWidth="1"/>
    <col min="16151" max="16151" width="18.42578125" bestFit="1" customWidth="1"/>
    <col min="16152" max="16152" width="14.5703125" bestFit="1" customWidth="1"/>
    <col min="16153" max="16153" width="11.5703125" bestFit="1" customWidth="1"/>
  </cols>
  <sheetData>
    <row r="1" spans="1:25" ht="15" customHeight="1" x14ac:dyDescent="0.25">
      <c r="A1" s="463"/>
      <c r="B1" s="464"/>
      <c r="C1" s="464"/>
      <c r="D1" s="464"/>
      <c r="E1" s="464"/>
      <c r="F1" s="469" t="s">
        <v>0</v>
      </c>
      <c r="G1" s="470"/>
      <c r="H1" s="470"/>
      <c r="I1" s="470"/>
      <c r="J1" s="470"/>
      <c r="K1" s="470"/>
      <c r="L1" s="470"/>
      <c r="M1" s="470"/>
      <c r="N1" s="470"/>
      <c r="O1" s="470"/>
      <c r="P1" s="470"/>
      <c r="Q1" s="470"/>
      <c r="R1" s="470"/>
      <c r="S1" s="470"/>
      <c r="T1" s="470"/>
      <c r="U1" s="470"/>
      <c r="V1" s="470"/>
      <c r="W1" s="470"/>
      <c r="X1" s="470"/>
      <c r="Y1" s="471"/>
    </row>
    <row r="2" spans="1:25" ht="15" customHeight="1" x14ac:dyDescent="0.25">
      <c r="A2" s="465"/>
      <c r="B2" s="466"/>
      <c r="C2" s="466"/>
      <c r="D2" s="466"/>
      <c r="E2" s="466"/>
      <c r="F2" s="472" t="s">
        <v>118</v>
      </c>
      <c r="G2" s="473"/>
      <c r="H2" s="473"/>
      <c r="I2" s="473"/>
      <c r="J2" s="473"/>
      <c r="K2" s="473"/>
      <c r="L2" s="473"/>
      <c r="M2" s="473"/>
      <c r="N2" s="473"/>
      <c r="O2" s="473"/>
      <c r="P2" s="473"/>
      <c r="Q2" s="473"/>
      <c r="R2" s="473"/>
      <c r="S2" s="473"/>
      <c r="T2" s="473"/>
      <c r="U2" s="473"/>
      <c r="V2" s="473"/>
      <c r="W2" s="473"/>
      <c r="X2" s="473"/>
      <c r="Y2" s="474"/>
    </row>
    <row r="3" spans="1:25" ht="15" customHeight="1" x14ac:dyDescent="0.25">
      <c r="A3" s="465"/>
      <c r="B3" s="466"/>
      <c r="C3" s="466"/>
      <c r="D3" s="466"/>
      <c r="E3" s="466"/>
      <c r="F3" s="167" t="s">
        <v>119</v>
      </c>
      <c r="G3" s="475" t="s">
        <v>89</v>
      </c>
      <c r="H3" s="475"/>
      <c r="I3" s="475"/>
      <c r="J3" s="475"/>
      <c r="K3" s="475"/>
      <c r="L3" s="475"/>
      <c r="M3" s="475"/>
      <c r="N3" s="475"/>
      <c r="O3" s="475"/>
      <c r="P3" s="475"/>
      <c r="Q3" s="475"/>
      <c r="R3" s="475"/>
      <c r="S3" s="475"/>
      <c r="T3" s="475"/>
      <c r="U3" s="475"/>
      <c r="V3" s="475"/>
      <c r="W3" s="475"/>
      <c r="X3" s="475"/>
      <c r="Y3" s="476"/>
    </row>
    <row r="4" spans="1:25" ht="15.75" customHeight="1" thickBot="1" x14ac:dyDescent="0.3">
      <c r="A4" s="467"/>
      <c r="B4" s="468"/>
      <c r="C4" s="468"/>
      <c r="D4" s="468"/>
      <c r="E4" s="468"/>
      <c r="F4" s="167" t="s">
        <v>120</v>
      </c>
      <c r="G4" s="475">
        <v>2017</v>
      </c>
      <c r="H4" s="475"/>
      <c r="I4" s="475"/>
      <c r="J4" s="475"/>
      <c r="K4" s="475"/>
      <c r="L4" s="475"/>
      <c r="M4" s="475"/>
      <c r="N4" s="475"/>
      <c r="O4" s="475"/>
      <c r="P4" s="475"/>
      <c r="Q4" s="475"/>
      <c r="R4" s="475"/>
      <c r="S4" s="475"/>
      <c r="T4" s="475"/>
      <c r="U4" s="475"/>
      <c r="V4" s="475"/>
      <c r="W4" s="475"/>
      <c r="X4" s="475"/>
      <c r="Y4" s="476"/>
    </row>
    <row r="5" spans="1:25" ht="15.75" customHeight="1" x14ac:dyDescent="0.25">
      <c r="A5" s="456" t="s">
        <v>121</v>
      </c>
      <c r="B5" s="456" t="s">
        <v>122</v>
      </c>
      <c r="C5" s="458" t="s">
        <v>170</v>
      </c>
      <c r="D5" s="460" t="s">
        <v>123</v>
      </c>
      <c r="E5" s="458" t="s">
        <v>124</v>
      </c>
      <c r="F5" s="449" t="s">
        <v>125</v>
      </c>
      <c r="G5" s="450"/>
      <c r="H5" s="450"/>
      <c r="I5" s="450"/>
      <c r="J5" s="450" t="s">
        <v>126</v>
      </c>
      <c r="K5" s="450"/>
      <c r="L5" s="450"/>
      <c r="M5" s="450"/>
      <c r="N5" s="450"/>
      <c r="O5" s="168"/>
      <c r="P5" s="450" t="s">
        <v>127</v>
      </c>
      <c r="Q5" s="450"/>
      <c r="R5" s="450"/>
      <c r="S5" s="450"/>
      <c r="T5" s="450" t="s">
        <v>128</v>
      </c>
      <c r="U5" s="450"/>
      <c r="V5" s="450"/>
      <c r="W5" s="450"/>
      <c r="X5" s="450"/>
      <c r="Y5" s="451"/>
    </row>
    <row r="6" spans="1:25" ht="70.5" customHeight="1" thickBot="1" x14ac:dyDescent="0.3">
      <c r="A6" s="457" t="s">
        <v>129</v>
      </c>
      <c r="B6" s="457"/>
      <c r="C6" s="459"/>
      <c r="D6" s="461"/>
      <c r="E6" s="462"/>
      <c r="F6" s="169" t="s">
        <v>130</v>
      </c>
      <c r="G6" s="170" t="s">
        <v>131</v>
      </c>
      <c r="H6" s="170" t="s">
        <v>132</v>
      </c>
      <c r="I6" s="170" t="s">
        <v>133</v>
      </c>
      <c r="J6" s="170" t="s">
        <v>134</v>
      </c>
      <c r="K6" s="170" t="s">
        <v>135</v>
      </c>
      <c r="L6" s="170" t="s">
        <v>133</v>
      </c>
      <c r="M6" s="170" t="s">
        <v>136</v>
      </c>
      <c r="N6" s="170" t="s">
        <v>137</v>
      </c>
      <c r="O6" s="170" t="s">
        <v>138</v>
      </c>
      <c r="P6" s="170" t="s">
        <v>139</v>
      </c>
      <c r="Q6" s="170" t="s">
        <v>140</v>
      </c>
      <c r="R6" s="170" t="s">
        <v>141</v>
      </c>
      <c r="S6" s="170" t="s">
        <v>142</v>
      </c>
      <c r="T6" s="170" t="s">
        <v>143</v>
      </c>
      <c r="U6" s="170" t="s">
        <v>144</v>
      </c>
      <c r="V6" s="170" t="s">
        <v>169</v>
      </c>
      <c r="W6" s="170" t="s">
        <v>145</v>
      </c>
      <c r="X6" s="170" t="s">
        <v>146</v>
      </c>
      <c r="Y6" s="171" t="s">
        <v>147</v>
      </c>
    </row>
    <row r="7" spans="1:25" ht="35.450000000000003" customHeight="1" x14ac:dyDescent="0.25">
      <c r="A7" s="452">
        <v>1</v>
      </c>
      <c r="B7" s="429" t="s">
        <v>85</v>
      </c>
      <c r="C7" s="432" t="s">
        <v>148</v>
      </c>
      <c r="D7" s="172" t="s">
        <v>149</v>
      </c>
      <c r="E7" s="173">
        <v>0.3</v>
      </c>
      <c r="F7" s="173">
        <v>0.08</v>
      </c>
      <c r="G7" s="173">
        <v>0.08</v>
      </c>
      <c r="H7" s="174"/>
      <c r="I7" s="175"/>
      <c r="J7" s="176">
        <v>0.02</v>
      </c>
      <c r="K7" s="176">
        <v>2.4E-2</v>
      </c>
      <c r="L7" s="448"/>
      <c r="M7" s="448"/>
      <c r="N7" s="453"/>
      <c r="O7" s="448" t="s">
        <v>74</v>
      </c>
      <c r="P7" s="448" t="s">
        <v>74</v>
      </c>
      <c r="Q7" s="448" t="s">
        <v>74</v>
      </c>
      <c r="R7" s="448" t="s">
        <v>74</v>
      </c>
      <c r="S7" s="416" t="s">
        <v>150</v>
      </c>
      <c r="T7" s="413">
        <v>3861626</v>
      </c>
      <c r="U7" s="413">
        <v>4118375</v>
      </c>
      <c r="V7" s="194"/>
      <c r="W7" s="416" t="s">
        <v>151</v>
      </c>
      <c r="X7" s="416" t="s">
        <v>152</v>
      </c>
      <c r="Y7" s="419">
        <v>7980001</v>
      </c>
    </row>
    <row r="8" spans="1:25" ht="35.450000000000003" customHeight="1" x14ac:dyDescent="0.25">
      <c r="A8" s="428"/>
      <c r="B8" s="430"/>
      <c r="C8" s="433"/>
      <c r="D8" s="177" t="s">
        <v>153</v>
      </c>
      <c r="E8" s="178">
        <v>6047713980</v>
      </c>
      <c r="F8" s="178">
        <v>1325800000</v>
      </c>
      <c r="G8" s="178">
        <v>1425771668</v>
      </c>
      <c r="H8" s="177"/>
      <c r="I8" s="179"/>
      <c r="J8" s="178">
        <v>391038500</v>
      </c>
      <c r="K8" s="178">
        <v>544860500</v>
      </c>
      <c r="L8" s="436"/>
      <c r="M8" s="436"/>
      <c r="N8" s="454"/>
      <c r="O8" s="436"/>
      <c r="P8" s="436"/>
      <c r="Q8" s="436"/>
      <c r="R8" s="436"/>
      <c r="S8" s="417"/>
      <c r="T8" s="414"/>
      <c r="U8" s="414"/>
      <c r="V8" s="194"/>
      <c r="W8" s="417"/>
      <c r="X8" s="417"/>
      <c r="Y8" s="420"/>
    </row>
    <row r="9" spans="1:25" ht="35.450000000000003" customHeight="1" x14ac:dyDescent="0.25">
      <c r="A9" s="428"/>
      <c r="B9" s="430"/>
      <c r="C9" s="433"/>
      <c r="D9" s="177" t="s">
        <v>154</v>
      </c>
      <c r="E9" s="178">
        <v>0</v>
      </c>
      <c r="F9" s="178">
        <v>0</v>
      </c>
      <c r="G9" s="178">
        <v>0</v>
      </c>
      <c r="H9" s="177"/>
      <c r="I9" s="179"/>
      <c r="J9" s="176">
        <v>0</v>
      </c>
      <c r="K9" s="176">
        <v>0</v>
      </c>
      <c r="L9" s="436"/>
      <c r="M9" s="436"/>
      <c r="N9" s="454"/>
      <c r="O9" s="436"/>
      <c r="P9" s="436"/>
      <c r="Q9" s="436"/>
      <c r="R9" s="436"/>
      <c r="S9" s="417"/>
      <c r="T9" s="414"/>
      <c r="U9" s="414"/>
      <c r="V9" s="194"/>
      <c r="W9" s="417"/>
      <c r="X9" s="417"/>
      <c r="Y9" s="420"/>
    </row>
    <row r="10" spans="1:25" ht="35.450000000000003" customHeight="1" thickBot="1" x14ac:dyDescent="0.3">
      <c r="A10" s="428"/>
      <c r="B10" s="431"/>
      <c r="C10" s="434"/>
      <c r="D10" s="180" t="s">
        <v>155</v>
      </c>
      <c r="E10" s="181">
        <v>0</v>
      </c>
      <c r="F10" s="182">
        <v>625903419</v>
      </c>
      <c r="G10" s="182">
        <v>625903419</v>
      </c>
      <c r="H10" s="180"/>
      <c r="I10" s="183"/>
      <c r="J10" s="182">
        <v>139387372</v>
      </c>
      <c r="K10" s="182">
        <v>295956830</v>
      </c>
      <c r="L10" s="437"/>
      <c r="M10" s="437"/>
      <c r="N10" s="455"/>
      <c r="O10" s="437"/>
      <c r="P10" s="437"/>
      <c r="Q10" s="437"/>
      <c r="R10" s="437"/>
      <c r="S10" s="418"/>
      <c r="T10" s="415"/>
      <c r="U10" s="415"/>
      <c r="V10" s="184"/>
      <c r="W10" s="418"/>
      <c r="X10" s="418"/>
      <c r="Y10" s="421"/>
    </row>
    <row r="11" spans="1:25" ht="35.450000000000003" customHeight="1" x14ac:dyDescent="0.25">
      <c r="A11" s="428">
        <v>2</v>
      </c>
      <c r="B11" s="429" t="s">
        <v>95</v>
      </c>
      <c r="C11" s="432" t="s">
        <v>148</v>
      </c>
      <c r="D11" s="172" t="s">
        <v>149</v>
      </c>
      <c r="E11" s="173">
        <v>0.5</v>
      </c>
      <c r="F11" s="173">
        <v>0.14000000000000001</v>
      </c>
      <c r="G11" s="173">
        <v>0.14000000000000001</v>
      </c>
      <c r="H11" s="172"/>
      <c r="I11" s="185"/>
      <c r="J11" s="186">
        <v>4.2000000000000003E-2</v>
      </c>
      <c r="K11" s="186">
        <v>8.4000000000000005E-2</v>
      </c>
      <c r="L11" s="435"/>
      <c r="M11" s="435"/>
      <c r="N11" s="438"/>
      <c r="O11" s="435" t="s">
        <v>74</v>
      </c>
      <c r="P11" s="435" t="s">
        <v>74</v>
      </c>
      <c r="Q11" s="435" t="s">
        <v>74</v>
      </c>
      <c r="R11" s="435" t="s">
        <v>74</v>
      </c>
      <c r="S11" s="441" t="s">
        <v>150</v>
      </c>
      <c r="T11" s="413">
        <v>3861626</v>
      </c>
      <c r="U11" s="413">
        <v>4118375</v>
      </c>
      <c r="V11" s="194"/>
      <c r="W11" s="416" t="s">
        <v>151</v>
      </c>
      <c r="X11" s="416" t="s">
        <v>152</v>
      </c>
      <c r="Y11" s="419">
        <v>7980001</v>
      </c>
    </row>
    <row r="12" spans="1:25" ht="35.450000000000003" customHeight="1" x14ac:dyDescent="0.25">
      <c r="A12" s="428"/>
      <c r="B12" s="430"/>
      <c r="C12" s="433"/>
      <c r="D12" s="177" t="s">
        <v>153</v>
      </c>
      <c r="E12" s="178">
        <v>5339763126</v>
      </c>
      <c r="F12" s="178">
        <v>386092000</v>
      </c>
      <c r="G12" s="178">
        <v>296592000</v>
      </c>
      <c r="H12" s="177"/>
      <c r="I12" s="179"/>
      <c r="J12" s="178">
        <v>162320000</v>
      </c>
      <c r="K12" s="178">
        <v>184707500</v>
      </c>
      <c r="L12" s="436"/>
      <c r="M12" s="436"/>
      <c r="N12" s="439"/>
      <c r="O12" s="436"/>
      <c r="P12" s="436"/>
      <c r="Q12" s="436"/>
      <c r="R12" s="436"/>
      <c r="S12" s="417"/>
      <c r="T12" s="414"/>
      <c r="U12" s="414"/>
      <c r="V12" s="194"/>
      <c r="W12" s="417"/>
      <c r="X12" s="417"/>
      <c r="Y12" s="420"/>
    </row>
    <row r="13" spans="1:25" ht="35.450000000000003" customHeight="1" x14ac:dyDescent="0.25">
      <c r="A13" s="428"/>
      <c r="B13" s="430"/>
      <c r="C13" s="433"/>
      <c r="D13" s="177" t="s">
        <v>154</v>
      </c>
      <c r="E13" s="187">
        <v>0</v>
      </c>
      <c r="F13" s="178">
        <v>0</v>
      </c>
      <c r="G13" s="178">
        <v>0</v>
      </c>
      <c r="H13" s="177"/>
      <c r="I13" s="179"/>
      <c r="J13" s="178">
        <v>0</v>
      </c>
      <c r="K13" s="178">
        <v>0</v>
      </c>
      <c r="L13" s="436"/>
      <c r="M13" s="436"/>
      <c r="N13" s="439"/>
      <c r="O13" s="436"/>
      <c r="P13" s="436"/>
      <c r="Q13" s="436"/>
      <c r="R13" s="436"/>
      <c r="S13" s="417"/>
      <c r="T13" s="414"/>
      <c r="U13" s="414"/>
      <c r="V13" s="194"/>
      <c r="W13" s="417"/>
      <c r="X13" s="417"/>
      <c r="Y13" s="420"/>
    </row>
    <row r="14" spans="1:25" ht="35.450000000000003" customHeight="1" thickBot="1" x14ac:dyDescent="0.3">
      <c r="A14" s="428"/>
      <c r="B14" s="431"/>
      <c r="C14" s="434"/>
      <c r="D14" s="180" t="s">
        <v>155</v>
      </c>
      <c r="E14" s="188">
        <v>0</v>
      </c>
      <c r="F14" s="181">
        <v>1343085300</v>
      </c>
      <c r="G14" s="181">
        <v>1343085300</v>
      </c>
      <c r="H14" s="180"/>
      <c r="I14" s="183"/>
      <c r="J14" s="182">
        <v>37290635</v>
      </c>
      <c r="K14" s="182">
        <v>298449568</v>
      </c>
      <c r="L14" s="437"/>
      <c r="M14" s="437"/>
      <c r="N14" s="440"/>
      <c r="O14" s="437"/>
      <c r="P14" s="437"/>
      <c r="Q14" s="437"/>
      <c r="R14" s="437"/>
      <c r="S14" s="418"/>
      <c r="T14" s="415"/>
      <c r="U14" s="415"/>
      <c r="V14" s="184"/>
      <c r="W14" s="418"/>
      <c r="X14" s="418"/>
      <c r="Y14" s="421"/>
    </row>
    <row r="15" spans="1:25" ht="35.450000000000003" customHeight="1" x14ac:dyDescent="0.25">
      <c r="A15" s="442">
        <v>3</v>
      </c>
      <c r="B15" s="445" t="s">
        <v>100</v>
      </c>
      <c r="C15" s="432" t="s">
        <v>148</v>
      </c>
      <c r="D15" s="172" t="s">
        <v>149</v>
      </c>
      <c r="E15" s="173">
        <v>1.0000000000000002</v>
      </c>
      <c r="F15" s="173">
        <v>0.32</v>
      </c>
      <c r="G15" s="173">
        <v>0.32</v>
      </c>
      <c r="H15" s="189"/>
      <c r="I15" s="190"/>
      <c r="J15" s="191">
        <v>5.6000000000000001E-2</v>
      </c>
      <c r="K15" s="191">
        <v>0.08</v>
      </c>
      <c r="L15" s="192"/>
      <c r="M15" s="192"/>
      <c r="N15" s="193"/>
      <c r="O15" s="192"/>
      <c r="P15" s="192"/>
      <c r="Q15" s="192"/>
      <c r="R15" s="192"/>
      <c r="S15" s="193"/>
      <c r="T15" s="194"/>
      <c r="U15" s="194"/>
      <c r="V15" s="194"/>
      <c r="W15" s="193"/>
      <c r="X15" s="193"/>
      <c r="Y15" s="195"/>
    </row>
    <row r="16" spans="1:25" ht="35.450000000000003" customHeight="1" x14ac:dyDescent="0.25">
      <c r="A16" s="443"/>
      <c r="B16" s="446"/>
      <c r="C16" s="433"/>
      <c r="D16" s="177" t="s">
        <v>153</v>
      </c>
      <c r="E16" s="178">
        <v>758275884</v>
      </c>
      <c r="F16" s="178">
        <v>551655000</v>
      </c>
      <c r="G16" s="178">
        <v>561155000</v>
      </c>
      <c r="H16" s="189"/>
      <c r="I16" s="190"/>
      <c r="J16" s="178">
        <v>51622733</v>
      </c>
      <c r="K16" s="178">
        <v>51622733</v>
      </c>
      <c r="L16" s="192"/>
      <c r="M16" s="192"/>
      <c r="N16" s="193"/>
      <c r="O16" s="192"/>
      <c r="P16" s="192"/>
      <c r="Q16" s="192"/>
      <c r="R16" s="192"/>
      <c r="S16" s="193"/>
      <c r="T16" s="194"/>
      <c r="U16" s="194"/>
      <c r="V16" s="194"/>
      <c r="W16" s="193"/>
      <c r="X16" s="193"/>
      <c r="Y16" s="195"/>
    </row>
    <row r="17" spans="1:25" ht="35.450000000000003" customHeight="1" x14ac:dyDescent="0.25">
      <c r="A17" s="443"/>
      <c r="B17" s="446"/>
      <c r="C17" s="433"/>
      <c r="D17" s="177" t="s">
        <v>154</v>
      </c>
      <c r="E17" s="187">
        <v>1.0000000000000002</v>
      </c>
      <c r="F17" s="178">
        <v>0.32</v>
      </c>
      <c r="G17" s="178">
        <v>0.32</v>
      </c>
      <c r="H17" s="189"/>
      <c r="I17" s="190"/>
      <c r="J17" s="178">
        <v>0.32</v>
      </c>
      <c r="K17" s="178">
        <v>0</v>
      </c>
      <c r="L17" s="192"/>
      <c r="M17" s="192"/>
      <c r="N17" s="193"/>
      <c r="O17" s="192"/>
      <c r="P17" s="192"/>
      <c r="Q17" s="192"/>
      <c r="R17" s="192"/>
      <c r="S17" s="193"/>
      <c r="T17" s="194"/>
      <c r="U17" s="194"/>
      <c r="V17" s="194"/>
      <c r="W17" s="193"/>
      <c r="X17" s="193"/>
      <c r="Y17" s="195"/>
    </row>
    <row r="18" spans="1:25" ht="35.450000000000003" customHeight="1" thickBot="1" x14ac:dyDescent="0.3">
      <c r="A18" s="444"/>
      <c r="B18" s="447"/>
      <c r="C18" s="434"/>
      <c r="D18" s="180" t="s">
        <v>155</v>
      </c>
      <c r="E18" s="188">
        <v>758275884</v>
      </c>
      <c r="F18" s="178">
        <v>551655000</v>
      </c>
      <c r="G18" s="178">
        <v>561155000</v>
      </c>
      <c r="H18" s="189"/>
      <c r="I18" s="190"/>
      <c r="J18" s="178">
        <v>0</v>
      </c>
      <c r="K18" s="178">
        <v>0</v>
      </c>
      <c r="L18" s="192"/>
      <c r="M18" s="192"/>
      <c r="N18" s="193"/>
      <c r="O18" s="192"/>
      <c r="P18" s="192"/>
      <c r="Q18" s="192"/>
      <c r="R18" s="192"/>
      <c r="S18" s="193"/>
      <c r="T18" s="194"/>
      <c r="U18" s="194"/>
      <c r="V18" s="194"/>
      <c r="W18" s="193"/>
      <c r="X18" s="193"/>
      <c r="Y18" s="195"/>
    </row>
    <row r="19" spans="1:25" ht="35.450000000000003" customHeight="1" x14ac:dyDescent="0.25">
      <c r="A19" s="428">
        <v>4</v>
      </c>
      <c r="B19" s="429" t="s">
        <v>86</v>
      </c>
      <c r="C19" s="432" t="s">
        <v>148</v>
      </c>
      <c r="D19" s="172" t="s">
        <v>149</v>
      </c>
      <c r="E19" s="173">
        <v>0.3</v>
      </c>
      <c r="F19" s="196">
        <v>7.0000000000000007E-2</v>
      </c>
      <c r="G19" s="196">
        <v>7.0000000000000007E-2</v>
      </c>
      <c r="H19" s="172"/>
      <c r="I19" s="185"/>
      <c r="J19" s="197">
        <v>1.7500000000000002E-2</v>
      </c>
      <c r="K19" s="197">
        <v>2.1000000000000001E-2</v>
      </c>
      <c r="L19" s="435"/>
      <c r="M19" s="435"/>
      <c r="N19" s="438"/>
      <c r="O19" s="435" t="s">
        <v>74</v>
      </c>
      <c r="P19" s="435" t="s">
        <v>74</v>
      </c>
      <c r="Q19" s="435" t="s">
        <v>74</v>
      </c>
      <c r="R19" s="435" t="s">
        <v>74</v>
      </c>
      <c r="S19" s="441" t="s">
        <v>150</v>
      </c>
      <c r="T19" s="413">
        <v>3861626</v>
      </c>
      <c r="U19" s="413">
        <v>4118375</v>
      </c>
      <c r="V19" s="194"/>
      <c r="W19" s="416" t="s">
        <v>151</v>
      </c>
      <c r="X19" s="416" t="s">
        <v>152</v>
      </c>
      <c r="Y19" s="419">
        <v>7980001</v>
      </c>
    </row>
    <row r="20" spans="1:25" ht="35.450000000000003" customHeight="1" x14ac:dyDescent="0.25">
      <c r="A20" s="428"/>
      <c r="B20" s="430"/>
      <c r="C20" s="433"/>
      <c r="D20" s="177" t="s">
        <v>153</v>
      </c>
      <c r="E20" s="178">
        <v>7388691664</v>
      </c>
      <c r="F20" s="198">
        <v>647635000</v>
      </c>
      <c r="G20" s="198">
        <v>547663332</v>
      </c>
      <c r="H20" s="177"/>
      <c r="I20" s="179"/>
      <c r="J20" s="199">
        <v>86121000</v>
      </c>
      <c r="K20" s="199">
        <v>328036131</v>
      </c>
      <c r="L20" s="436"/>
      <c r="M20" s="436"/>
      <c r="N20" s="439"/>
      <c r="O20" s="436"/>
      <c r="P20" s="436"/>
      <c r="Q20" s="436"/>
      <c r="R20" s="436"/>
      <c r="S20" s="417"/>
      <c r="T20" s="414"/>
      <c r="U20" s="414"/>
      <c r="V20" s="194"/>
      <c r="W20" s="417"/>
      <c r="X20" s="417"/>
      <c r="Y20" s="420"/>
    </row>
    <row r="21" spans="1:25" ht="35.450000000000003" customHeight="1" x14ac:dyDescent="0.25">
      <c r="A21" s="428"/>
      <c r="B21" s="430"/>
      <c r="C21" s="433"/>
      <c r="D21" s="177" t="s">
        <v>154</v>
      </c>
      <c r="E21" s="178">
        <v>0</v>
      </c>
      <c r="F21" s="198">
        <v>0</v>
      </c>
      <c r="G21" s="198">
        <v>0</v>
      </c>
      <c r="H21" s="177"/>
      <c r="I21" s="179"/>
      <c r="J21" s="198">
        <v>0</v>
      </c>
      <c r="K21" s="198">
        <v>0</v>
      </c>
      <c r="L21" s="436"/>
      <c r="M21" s="436"/>
      <c r="N21" s="439"/>
      <c r="O21" s="436"/>
      <c r="P21" s="436"/>
      <c r="Q21" s="436"/>
      <c r="R21" s="436"/>
      <c r="S21" s="417"/>
      <c r="T21" s="414"/>
      <c r="U21" s="414"/>
      <c r="V21" s="194"/>
      <c r="W21" s="417"/>
      <c r="X21" s="417"/>
      <c r="Y21" s="420"/>
    </row>
    <row r="22" spans="1:25" ht="35.450000000000003" customHeight="1" thickBot="1" x14ac:dyDescent="0.3">
      <c r="A22" s="428"/>
      <c r="B22" s="431"/>
      <c r="C22" s="434"/>
      <c r="D22" s="180" t="s">
        <v>155</v>
      </c>
      <c r="E22" s="181">
        <v>0</v>
      </c>
      <c r="F22" s="198">
        <v>463926449</v>
      </c>
      <c r="G22" s="198">
        <v>463926449</v>
      </c>
      <c r="H22" s="180"/>
      <c r="I22" s="183"/>
      <c r="J22" s="198">
        <v>25758652</v>
      </c>
      <c r="K22" s="198">
        <v>25758652</v>
      </c>
      <c r="L22" s="437"/>
      <c r="M22" s="437"/>
      <c r="N22" s="440"/>
      <c r="O22" s="437"/>
      <c r="P22" s="437"/>
      <c r="Q22" s="437"/>
      <c r="R22" s="437"/>
      <c r="S22" s="418"/>
      <c r="T22" s="415"/>
      <c r="U22" s="415"/>
      <c r="V22" s="184"/>
      <c r="W22" s="418"/>
      <c r="X22" s="418"/>
      <c r="Y22" s="421"/>
    </row>
    <row r="23" spans="1:25" ht="35.450000000000003" customHeight="1" x14ac:dyDescent="0.25">
      <c r="A23" s="422" t="s">
        <v>156</v>
      </c>
      <c r="B23" s="423"/>
      <c r="C23" s="424"/>
      <c r="D23" s="200" t="s">
        <v>157</v>
      </c>
      <c r="E23" s="201">
        <v>19534444654</v>
      </c>
      <c r="F23" s="201">
        <v>2911182000</v>
      </c>
      <c r="G23" s="201">
        <v>2831182000</v>
      </c>
      <c r="H23" s="201">
        <v>0</v>
      </c>
      <c r="I23" s="201">
        <v>0</v>
      </c>
      <c r="J23" s="201">
        <v>691102233</v>
      </c>
      <c r="K23" s="201">
        <v>1109226864</v>
      </c>
      <c r="L23" s="202"/>
      <c r="M23" s="202"/>
      <c r="N23" s="200"/>
      <c r="O23" s="203"/>
      <c r="P23" s="203"/>
      <c r="Q23" s="203"/>
      <c r="R23" s="202"/>
      <c r="S23" s="200"/>
      <c r="T23" s="203"/>
      <c r="U23" s="203"/>
      <c r="V23" s="203"/>
      <c r="W23" s="202"/>
      <c r="X23" s="200"/>
      <c r="Y23" s="200"/>
    </row>
    <row r="24" spans="1:25" ht="35.450000000000003" customHeight="1" thickBot="1" x14ac:dyDescent="0.3">
      <c r="A24" s="425"/>
      <c r="B24" s="426"/>
      <c r="C24" s="427"/>
      <c r="D24" s="204" t="s">
        <v>158</v>
      </c>
      <c r="E24" s="205">
        <v>0</v>
      </c>
      <c r="F24" s="205">
        <v>2432915168</v>
      </c>
      <c r="G24" s="205">
        <v>2432915168</v>
      </c>
      <c r="H24" s="205">
        <v>0</v>
      </c>
      <c r="I24" s="205">
        <v>0</v>
      </c>
      <c r="J24" s="205">
        <v>202436659</v>
      </c>
      <c r="K24" s="205">
        <v>620165050</v>
      </c>
      <c r="L24" s="206"/>
      <c r="M24" s="206"/>
      <c r="N24" s="207"/>
      <c r="O24" s="207"/>
      <c r="P24" s="207"/>
      <c r="Q24" s="207"/>
      <c r="R24" s="206"/>
      <c r="S24" s="207"/>
      <c r="T24" s="207"/>
      <c r="U24" s="207"/>
      <c r="V24" s="207"/>
      <c r="W24" s="206"/>
      <c r="X24" s="207"/>
      <c r="Y24" s="207"/>
    </row>
    <row r="25" spans="1:25" ht="18" customHeight="1" x14ac:dyDescent="0.25">
      <c r="A25" s="411" t="s">
        <v>166</v>
      </c>
      <c r="B25" s="411"/>
      <c r="C25" s="411"/>
      <c r="D25" s="411"/>
      <c r="E25" s="411"/>
      <c r="F25" s="411"/>
      <c r="G25" s="411"/>
      <c r="H25" s="411"/>
      <c r="I25" s="411"/>
      <c r="J25" s="411"/>
      <c r="K25" s="411"/>
      <c r="L25" s="411"/>
      <c r="M25" s="411"/>
      <c r="N25" s="411"/>
      <c r="O25" s="411"/>
      <c r="P25" s="411"/>
      <c r="Q25" s="411"/>
      <c r="R25" s="411"/>
      <c r="S25" s="411"/>
      <c r="T25" s="411"/>
      <c r="U25" s="411"/>
      <c r="V25" s="411"/>
      <c r="W25" s="411"/>
      <c r="X25" s="411"/>
      <c r="Y25" s="411"/>
    </row>
    <row r="26" spans="1:25" ht="18" customHeight="1" x14ac:dyDescent="0.25">
      <c r="A26" s="412"/>
      <c r="B26" s="412"/>
      <c r="C26" s="412"/>
      <c r="D26" s="412"/>
      <c r="E26" s="412"/>
      <c r="F26" s="412"/>
      <c r="G26" s="412"/>
      <c r="H26" s="412"/>
      <c r="I26" s="412"/>
      <c r="J26" s="412"/>
      <c r="K26" s="412"/>
      <c r="L26" s="412"/>
      <c r="M26" s="412"/>
      <c r="N26" s="412"/>
      <c r="O26" s="412"/>
      <c r="P26" s="412"/>
      <c r="Q26" s="412"/>
      <c r="R26" s="412"/>
      <c r="S26" s="412"/>
      <c r="T26" s="412"/>
      <c r="U26" s="412"/>
      <c r="V26" s="412"/>
      <c r="W26" s="412"/>
      <c r="X26" s="412"/>
      <c r="Y26" s="412"/>
    </row>
    <row r="27" spans="1:25" ht="18" x14ac:dyDescent="0.25">
      <c r="D27" s="208"/>
      <c r="E27" s="208"/>
      <c r="F27" s="208"/>
      <c r="G27" s="208"/>
      <c r="H27" s="208"/>
      <c r="I27" s="208"/>
      <c r="J27" s="212"/>
      <c r="K27" s="209"/>
      <c r="L27" s="209"/>
      <c r="M27" s="209"/>
      <c r="N27" s="209"/>
      <c r="O27" s="209"/>
      <c r="P27" s="209"/>
      <c r="Q27" s="209"/>
      <c r="R27" s="211"/>
      <c r="S27" s="211"/>
      <c r="T27" s="211"/>
      <c r="U27" s="211"/>
      <c r="V27" s="211"/>
      <c r="W27" s="209"/>
      <c r="X27" s="209"/>
    </row>
    <row r="28" spans="1:25" ht="18" x14ac:dyDescent="0.25">
      <c r="D28" s="208"/>
      <c r="E28" s="208"/>
      <c r="F28" s="208"/>
      <c r="G28" s="208"/>
      <c r="H28" s="208"/>
      <c r="I28" s="208"/>
      <c r="J28" s="210"/>
      <c r="R28" s="213"/>
      <c r="S28" s="213"/>
      <c r="T28" s="213"/>
      <c r="U28" s="213"/>
      <c r="V28" s="213"/>
    </row>
    <row r="29" spans="1:25" ht="18" x14ac:dyDescent="0.25">
      <c r="D29" s="208"/>
      <c r="E29" s="208"/>
      <c r="F29" s="208"/>
      <c r="G29" s="208"/>
      <c r="H29" s="208"/>
      <c r="I29" s="208"/>
      <c r="R29" s="213"/>
      <c r="S29" s="213"/>
      <c r="T29" s="213"/>
      <c r="U29" s="213"/>
      <c r="V29" s="213"/>
    </row>
    <row r="30" spans="1:25" ht="18" x14ac:dyDescent="0.25">
      <c r="D30" s="208"/>
      <c r="E30" s="208"/>
      <c r="F30" s="208"/>
      <c r="G30" s="208"/>
      <c r="H30" s="208"/>
      <c r="I30" s="208"/>
      <c r="R30" s="213"/>
      <c r="S30" s="213"/>
      <c r="T30" s="213"/>
      <c r="U30" s="213"/>
      <c r="V30" s="213"/>
    </row>
    <row r="32" spans="1:25" x14ac:dyDescent="0.25">
      <c r="J32" s="214"/>
      <c r="K32" s="214"/>
      <c r="L32" s="214"/>
    </row>
    <row r="45" spans="4:6" x14ac:dyDescent="0.25">
      <c r="D45" s="215"/>
      <c r="E45" s="215"/>
      <c r="F45" s="215"/>
    </row>
    <row r="46" spans="4:6" x14ac:dyDescent="0.25">
      <c r="D46" s="215"/>
      <c r="E46" s="215"/>
      <c r="F46" s="215"/>
    </row>
    <row r="47" spans="4:6" x14ac:dyDescent="0.25">
      <c r="D47" s="215"/>
      <c r="E47" s="215"/>
      <c r="F47" s="215"/>
    </row>
    <row r="48" spans="4:6" x14ac:dyDescent="0.25">
      <c r="D48" s="215"/>
      <c r="E48" s="215"/>
      <c r="F48" s="215"/>
    </row>
    <row r="49" spans="4:6" x14ac:dyDescent="0.25">
      <c r="D49" s="215"/>
      <c r="E49" s="216"/>
      <c r="F49" s="216"/>
    </row>
    <row r="50" spans="4:6" x14ac:dyDescent="0.25">
      <c r="D50" s="215"/>
      <c r="E50" s="215"/>
      <c r="F50" s="215"/>
    </row>
    <row r="51" spans="4:6" x14ac:dyDescent="0.25">
      <c r="D51" s="215"/>
      <c r="E51" s="215"/>
      <c r="F51" s="215"/>
    </row>
  </sheetData>
  <mergeCells count="67">
    <mergeCell ref="A1:E4"/>
    <mergeCell ref="F1:Y1"/>
    <mergeCell ref="F2:Y2"/>
    <mergeCell ref="G3:Y3"/>
    <mergeCell ref="G4:Y4"/>
    <mergeCell ref="F5:I5"/>
    <mergeCell ref="J5:N5"/>
    <mergeCell ref="P5:S5"/>
    <mergeCell ref="T5:Y5"/>
    <mergeCell ref="A7:A10"/>
    <mergeCell ref="B7:B10"/>
    <mergeCell ref="C7:C10"/>
    <mergeCell ref="L7:L10"/>
    <mergeCell ref="M7:M10"/>
    <mergeCell ref="N7:N10"/>
    <mergeCell ref="A5:A6"/>
    <mergeCell ref="B5:B6"/>
    <mergeCell ref="C5:C6"/>
    <mergeCell ref="D5:D6"/>
    <mergeCell ref="E5:E6"/>
    <mergeCell ref="U7:U10"/>
    <mergeCell ref="X7:X10"/>
    <mergeCell ref="Y7:Y10"/>
    <mergeCell ref="A11:A14"/>
    <mergeCell ref="B11:B14"/>
    <mergeCell ref="C11:C14"/>
    <mergeCell ref="L11:L14"/>
    <mergeCell ref="M11:M14"/>
    <mergeCell ref="N11:N14"/>
    <mergeCell ref="O7:O10"/>
    <mergeCell ref="P7:P10"/>
    <mergeCell ref="Q7:Q10"/>
    <mergeCell ref="R7:R10"/>
    <mergeCell ref="S7:S10"/>
    <mergeCell ref="T7:T10"/>
    <mergeCell ref="U11:U14"/>
    <mergeCell ref="Q11:Q14"/>
    <mergeCell ref="R11:R14"/>
    <mergeCell ref="S11:S14"/>
    <mergeCell ref="T11:T14"/>
    <mergeCell ref="W7:W10"/>
    <mergeCell ref="A15:A18"/>
    <mergeCell ref="B15:B18"/>
    <mergeCell ref="C15:C18"/>
    <mergeCell ref="O11:O14"/>
    <mergeCell ref="P11:P14"/>
    <mergeCell ref="S19:S22"/>
    <mergeCell ref="W11:W14"/>
    <mergeCell ref="X11:X14"/>
    <mergeCell ref="Y11:Y14"/>
    <mergeCell ref="T19:T22"/>
    <mergeCell ref="A25:Y26"/>
    <mergeCell ref="U19:U22"/>
    <mergeCell ref="W19:W22"/>
    <mergeCell ref="X19:X22"/>
    <mergeCell ref="Y19:Y22"/>
    <mergeCell ref="A23:C24"/>
    <mergeCell ref="A19:A22"/>
    <mergeCell ref="B19:B22"/>
    <mergeCell ref="C19:C22"/>
    <mergeCell ref="L19:L22"/>
    <mergeCell ref="M19:M22"/>
    <mergeCell ref="N19:N22"/>
    <mergeCell ref="O19:O22"/>
    <mergeCell ref="P19:P22"/>
    <mergeCell ref="Q19:Q22"/>
    <mergeCell ref="R19:R22"/>
  </mergeCells>
  <pageMargins left="1.44" right="0.22" top="0.74803149606299213" bottom="0.74803149606299213" header="0.31496062992125984" footer="0.31496062992125984"/>
  <pageSetup paperSize="5" scale="53"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C22" sqref="C22"/>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GESTIÓN</vt:lpstr>
      <vt:lpstr>INVERSIÓN</vt:lpstr>
      <vt:lpstr>ACTIVIDADES</vt:lpstr>
      <vt:lpstr>TERRITORIALIZACION</vt:lpstr>
      <vt:lpstr>Hoja1</vt:lpstr>
      <vt:lpstr>ACTIVIDADES!Área_de_impresión</vt:lpstr>
      <vt:lpstr>GESTIÓN!Área_de_impresión</vt:lpstr>
      <vt:lpstr>INVERSIÓN!Área_de_impresión</vt:lpstr>
      <vt:lpstr>TERRITORIALIZACION!Área_de_impresión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MARCELA.REYES</cp:lastModifiedBy>
  <cp:lastPrinted>2013-08-23T14:10:42Z</cp:lastPrinted>
  <dcterms:created xsi:type="dcterms:W3CDTF">2010-03-25T16:40:43Z</dcterms:created>
  <dcterms:modified xsi:type="dcterms:W3CDTF">2019-02-27T20:04:32Z</dcterms:modified>
</cp:coreProperties>
</file>